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\Website12112015\www\excel\"/>
    </mc:Choice>
  </mc:AlternateContent>
  <bookViews>
    <workbookView xWindow="0" yWindow="0" windowWidth="14370" windowHeight="9585"/>
  </bookViews>
  <sheets>
    <sheet name="Lotingsschema" sheetId="16" r:id="rId1"/>
    <sheet name="Computer" sheetId="1" r:id="rId2"/>
    <sheet name="Handmatig" sheetId="14" r:id="rId3"/>
  </sheets>
  <definedNames>
    <definedName name="_xlnm.Print_Area" localSheetId="1">Computer!$A$1:$AR$19</definedName>
    <definedName name="_xlnm.Print_Area" localSheetId="2">Handmatig!$A$1:$AH$19</definedName>
    <definedName name="_xlnm.Print_Titles" localSheetId="2">Handmatig!$7:$7</definedName>
  </definedNames>
  <calcPr calcId="152511"/>
</workbook>
</file>

<file path=xl/calcChain.xml><?xml version="1.0" encoding="utf-8"?>
<calcChain xmlns="http://schemas.openxmlformats.org/spreadsheetml/2006/main">
  <c r="C21" i="14" l="1"/>
  <c r="D21" i="14"/>
  <c r="E21" i="14"/>
  <c r="F21" i="14"/>
  <c r="G21" i="14"/>
  <c r="B19" i="16"/>
  <c r="C19" i="16"/>
  <c r="D19" i="16"/>
  <c r="E19" i="16"/>
  <c r="F19" i="16"/>
  <c r="G19" i="16"/>
  <c r="C21" i="1"/>
  <c r="D21" i="1"/>
  <c r="E21" i="1"/>
  <c r="F21" i="1"/>
  <c r="G21" i="1"/>
  <c r="Z19" i="1"/>
  <c r="Y19" i="1"/>
  <c r="W19" i="1"/>
  <c r="U19" i="1"/>
  <c r="T19" i="1"/>
  <c r="R19" i="1"/>
  <c r="AV19" i="1" s="1"/>
  <c r="P19" i="1"/>
  <c r="AU19" i="1"/>
  <c r="O19" i="1"/>
  <c r="M19" i="1"/>
  <c r="Z18" i="1"/>
  <c r="Y18" i="1"/>
  <c r="W18" i="1"/>
  <c r="U18" i="1"/>
  <c r="T18" i="1"/>
  <c r="R18" i="1"/>
  <c r="P18" i="1"/>
  <c r="O18" i="1"/>
  <c r="M18" i="1"/>
  <c r="Z17" i="1"/>
  <c r="Y17" i="1"/>
  <c r="W17" i="1"/>
  <c r="AW17" i="1" s="1"/>
  <c r="U17" i="1"/>
  <c r="T17" i="1"/>
  <c r="R17" i="1"/>
  <c r="P17" i="1"/>
  <c r="O17" i="1"/>
  <c r="M17" i="1"/>
  <c r="Z16" i="1"/>
  <c r="Y16" i="1"/>
  <c r="W16" i="1"/>
  <c r="U16" i="1"/>
  <c r="AV16" i="1" s="1"/>
  <c r="T16" i="1"/>
  <c r="R16" i="1"/>
  <c r="P16" i="1"/>
  <c r="O16" i="1"/>
  <c r="M16" i="1"/>
  <c r="Z15" i="1"/>
  <c r="Y15" i="1"/>
  <c r="W15" i="1"/>
  <c r="U15" i="1"/>
  <c r="T15" i="1"/>
  <c r="R15" i="1"/>
  <c r="P15" i="1"/>
  <c r="O15" i="1"/>
  <c r="M15" i="1"/>
  <c r="AU15" i="1" s="1"/>
  <c r="Z14" i="1"/>
  <c r="Y14" i="1"/>
  <c r="W14" i="1"/>
  <c r="U14" i="1"/>
  <c r="AV14" i="1" s="1"/>
  <c r="T14" i="1"/>
  <c r="R14" i="1"/>
  <c r="P14" i="1"/>
  <c r="O14" i="1"/>
  <c r="M14" i="1"/>
  <c r="Z13" i="1"/>
  <c r="Y13" i="1"/>
  <c r="W13" i="1"/>
  <c r="U13" i="1"/>
  <c r="T13" i="1"/>
  <c r="R13" i="1"/>
  <c r="P13" i="1"/>
  <c r="O13" i="1"/>
  <c r="M13" i="1"/>
  <c r="Z12" i="1"/>
  <c r="AW12" i="1" s="1"/>
  <c r="Y12" i="1"/>
  <c r="W12" i="1"/>
  <c r="U12" i="1"/>
  <c r="T12" i="1"/>
  <c r="R12" i="1"/>
  <c r="P12" i="1"/>
  <c r="O12" i="1"/>
  <c r="M12" i="1"/>
  <c r="Z11" i="1"/>
  <c r="Y11" i="1"/>
  <c r="W11" i="1"/>
  <c r="U11" i="1"/>
  <c r="T11" i="1"/>
  <c r="R11" i="1"/>
  <c r="P11" i="1"/>
  <c r="O11" i="1"/>
  <c r="M11" i="1"/>
  <c r="Z10" i="1"/>
  <c r="Y10" i="1"/>
  <c r="W10" i="1"/>
  <c r="U10" i="1"/>
  <c r="AV10" i="1" s="1"/>
  <c r="T10" i="1"/>
  <c r="R10" i="1"/>
  <c r="P10" i="1"/>
  <c r="AU10" i="1" s="1"/>
  <c r="O10" i="1"/>
  <c r="M10" i="1"/>
  <c r="Z9" i="1"/>
  <c r="Y9" i="1"/>
  <c r="W9" i="1"/>
  <c r="AW9" i="1" s="1"/>
  <c r="U9" i="1"/>
  <c r="T9" i="1"/>
  <c r="R9" i="1"/>
  <c r="P9" i="1"/>
  <c r="O9" i="1"/>
  <c r="M9" i="1"/>
  <c r="Z8" i="1"/>
  <c r="W8" i="1"/>
  <c r="AW8" i="1" s="1"/>
  <c r="U8" i="1"/>
  <c r="R8" i="1"/>
  <c r="AV8" i="1" s="1"/>
  <c r="P8" i="1"/>
  <c r="M8" i="1"/>
  <c r="H19" i="1"/>
  <c r="H18" i="1"/>
  <c r="H17" i="1"/>
  <c r="H16" i="1"/>
  <c r="AT16" i="1" s="1"/>
  <c r="H15" i="1"/>
  <c r="H14" i="1"/>
  <c r="K19" i="1"/>
  <c r="K18" i="1"/>
  <c r="AT18" i="1" s="1"/>
  <c r="K17" i="1"/>
  <c r="K16" i="1"/>
  <c r="K15" i="1"/>
  <c r="K14" i="1"/>
  <c r="K13" i="1"/>
  <c r="K12" i="1"/>
  <c r="K11" i="1"/>
  <c r="K10" i="1"/>
  <c r="K9" i="1"/>
  <c r="H13" i="1"/>
  <c r="AT13" i="1" s="1"/>
  <c r="H12" i="1"/>
  <c r="H11" i="1"/>
  <c r="AT11" i="1" s="1"/>
  <c r="H10" i="1"/>
  <c r="H9" i="1"/>
  <c r="K8" i="1"/>
  <c r="H8" i="1"/>
  <c r="AE19" i="1"/>
  <c r="AE18" i="1"/>
  <c r="AX18" i="1" s="1"/>
  <c r="AE17" i="1"/>
  <c r="AE16" i="1"/>
  <c r="AE15" i="1"/>
  <c r="AE14" i="1"/>
  <c r="AE13" i="1"/>
  <c r="AE12" i="1"/>
  <c r="AE11" i="1"/>
  <c r="AE10" i="1"/>
  <c r="AE9" i="1"/>
  <c r="AB19" i="1"/>
  <c r="AX19" i="1" s="1"/>
  <c r="AB18" i="1"/>
  <c r="AB17" i="1"/>
  <c r="AX17" i="1" s="1"/>
  <c r="AB16" i="1"/>
  <c r="AB15" i="1"/>
  <c r="AX15" i="1" s="1"/>
  <c r="AB14" i="1"/>
  <c r="AB13" i="1"/>
  <c r="AB12" i="1"/>
  <c r="AB11" i="1"/>
  <c r="AB10" i="1"/>
  <c r="AB9" i="1"/>
  <c r="AX9" i="1" s="1"/>
  <c r="AE8" i="1"/>
  <c r="AB8" i="1"/>
  <c r="AP19" i="1"/>
  <c r="AO19" i="1"/>
  <c r="AN19" i="1"/>
  <c r="AM19" i="1"/>
  <c r="AL19" i="1"/>
  <c r="AK19" i="1"/>
  <c r="AJ19" i="1"/>
  <c r="AI19" i="1"/>
  <c r="AH19" i="1"/>
  <c r="AG19" i="1"/>
  <c r="AR19" i="1" s="1"/>
  <c r="AP18" i="1"/>
  <c r="AO18" i="1"/>
  <c r="AN18" i="1"/>
  <c r="AM18" i="1"/>
  <c r="AL18" i="1"/>
  <c r="AQ18" i="1" s="1"/>
  <c r="AK18" i="1"/>
  <c r="AJ18" i="1"/>
  <c r="AI18" i="1"/>
  <c r="AH18" i="1"/>
  <c r="AG18" i="1"/>
  <c r="AR18" i="1" s="1"/>
  <c r="AP17" i="1"/>
  <c r="AO17" i="1"/>
  <c r="AN17" i="1"/>
  <c r="AM17" i="1"/>
  <c r="AQ17" i="1" s="1"/>
  <c r="AL17" i="1"/>
  <c r="AK17" i="1"/>
  <c r="AJ17" i="1"/>
  <c r="AI17" i="1"/>
  <c r="AH17" i="1"/>
  <c r="AG17" i="1"/>
  <c r="AR17" i="1" s="1"/>
  <c r="AP16" i="1"/>
  <c r="AO16" i="1"/>
  <c r="AN16" i="1"/>
  <c r="AM16" i="1"/>
  <c r="AL16" i="1"/>
  <c r="AK16" i="1"/>
  <c r="AJ16" i="1"/>
  <c r="AI16" i="1"/>
  <c r="AR16" i="1" s="1"/>
  <c r="AH16" i="1"/>
  <c r="AG16" i="1"/>
  <c r="AP15" i="1"/>
  <c r="AO15" i="1"/>
  <c r="AN15" i="1"/>
  <c r="AM15" i="1"/>
  <c r="AQ15" i="1" s="1"/>
  <c r="AL15" i="1"/>
  <c r="AK15" i="1"/>
  <c r="AR15" i="1" s="1"/>
  <c r="AJ15" i="1"/>
  <c r="AI15" i="1"/>
  <c r="AH15" i="1"/>
  <c r="AG15" i="1"/>
  <c r="AP14" i="1"/>
  <c r="AQ14" i="1"/>
  <c r="AO14" i="1"/>
  <c r="AN14" i="1"/>
  <c r="AM14" i="1"/>
  <c r="AL14" i="1"/>
  <c r="AK14" i="1"/>
  <c r="AJ14" i="1"/>
  <c r="AI14" i="1"/>
  <c r="AH14" i="1"/>
  <c r="AR14" i="1" s="1"/>
  <c r="AG14" i="1"/>
  <c r="AP13" i="1"/>
  <c r="AQ13" i="1" s="1"/>
  <c r="AS13" i="1" s="1"/>
  <c r="AO13" i="1"/>
  <c r="AN13" i="1"/>
  <c r="AM13" i="1"/>
  <c r="AL13" i="1"/>
  <c r="AK13" i="1"/>
  <c r="AJ13" i="1"/>
  <c r="AI13" i="1"/>
  <c r="AH13" i="1"/>
  <c r="AG13" i="1"/>
  <c r="AR13" i="1" s="1"/>
  <c r="AP12" i="1"/>
  <c r="AO12" i="1"/>
  <c r="AN12" i="1"/>
  <c r="AM12" i="1"/>
  <c r="AQ12" i="1" s="1"/>
  <c r="AS12" i="1" s="1"/>
  <c r="AL12" i="1"/>
  <c r="AK12" i="1"/>
  <c r="AJ12" i="1"/>
  <c r="AI12" i="1"/>
  <c r="AH12" i="1"/>
  <c r="AG12" i="1"/>
  <c r="AP11" i="1"/>
  <c r="AO11" i="1"/>
  <c r="AN11" i="1"/>
  <c r="AM11" i="1"/>
  <c r="AQ11" i="1" s="1"/>
  <c r="AS11" i="1" s="1"/>
  <c r="AL11" i="1"/>
  <c r="AK11" i="1"/>
  <c r="AJ11" i="1"/>
  <c r="AI11" i="1"/>
  <c r="AH11" i="1"/>
  <c r="AG11" i="1"/>
  <c r="AP10" i="1"/>
  <c r="AO10" i="1"/>
  <c r="AN10" i="1"/>
  <c r="AM10" i="1"/>
  <c r="AL10" i="1"/>
  <c r="AK10" i="1"/>
  <c r="AJ10" i="1"/>
  <c r="AI10" i="1"/>
  <c r="AH10" i="1"/>
  <c r="AG10" i="1"/>
  <c r="AR10" i="1" s="1"/>
  <c r="AS10" i="1" s="1"/>
  <c r="AP9" i="1"/>
  <c r="AO9" i="1"/>
  <c r="AN9" i="1"/>
  <c r="AM9" i="1"/>
  <c r="AL9" i="1"/>
  <c r="AQ9" i="1"/>
  <c r="AS9" i="1" s="1"/>
  <c r="AK9" i="1"/>
  <c r="AJ9" i="1"/>
  <c r="AI9" i="1"/>
  <c r="AH9" i="1"/>
  <c r="AG9" i="1"/>
  <c r="AR9" i="1" s="1"/>
  <c r="AP8" i="1"/>
  <c r="AO8" i="1"/>
  <c r="AN8" i="1"/>
  <c r="AM8" i="1"/>
  <c r="AQ8" i="1" s="1"/>
  <c r="AS8" i="1" s="1"/>
  <c r="AL8" i="1"/>
  <c r="AK8" i="1"/>
  <c r="AJ8" i="1"/>
  <c r="AI8" i="1"/>
  <c r="AH8" i="1"/>
  <c r="AG8" i="1"/>
  <c r="AR8" i="1" s="1"/>
  <c r="BE19" i="1"/>
  <c r="AY19" i="1"/>
  <c r="BD19" i="1" s="1"/>
  <c r="AZ19" i="1"/>
  <c r="BA19" i="1"/>
  <c r="BB19" i="1"/>
  <c r="BC19" i="1"/>
  <c r="AD19" i="1"/>
  <c r="J19" i="1"/>
  <c r="BE18" i="1"/>
  <c r="AY18" i="1"/>
  <c r="AZ18" i="1"/>
  <c r="BA18" i="1"/>
  <c r="BB18" i="1"/>
  <c r="BC18" i="1"/>
  <c r="J18" i="1"/>
  <c r="BE17" i="1"/>
  <c r="AY17" i="1"/>
  <c r="AZ17" i="1"/>
  <c r="BA17" i="1"/>
  <c r="BB17" i="1"/>
  <c r="BC17" i="1"/>
  <c r="AD17" i="1"/>
  <c r="J17" i="1"/>
  <c r="BE16" i="1"/>
  <c r="AY16" i="1"/>
  <c r="AZ16" i="1"/>
  <c r="BA16" i="1"/>
  <c r="BB16" i="1"/>
  <c r="BC16" i="1"/>
  <c r="AD16" i="1"/>
  <c r="J16" i="1"/>
  <c r="BE15" i="1"/>
  <c r="AY15" i="1"/>
  <c r="AZ15" i="1"/>
  <c r="BA15" i="1"/>
  <c r="BB15" i="1"/>
  <c r="BC15" i="1"/>
  <c r="J15" i="1"/>
  <c r="BE14" i="1"/>
  <c r="AY14" i="1"/>
  <c r="AZ14" i="1"/>
  <c r="BA14" i="1"/>
  <c r="BB14" i="1"/>
  <c r="BC14" i="1"/>
  <c r="AD14" i="1"/>
  <c r="J14" i="1"/>
  <c r="BE13" i="1"/>
  <c r="AY13" i="1"/>
  <c r="AZ13" i="1"/>
  <c r="BA13" i="1"/>
  <c r="BB13" i="1"/>
  <c r="BC13" i="1"/>
  <c r="AD13" i="1"/>
  <c r="BE12" i="1"/>
  <c r="AY12" i="1"/>
  <c r="AZ12" i="1"/>
  <c r="BA12" i="1"/>
  <c r="BB12" i="1"/>
  <c r="BD12" i="1" s="1"/>
  <c r="BC12" i="1"/>
  <c r="AD12" i="1"/>
  <c r="J12" i="1"/>
  <c r="BE11" i="1"/>
  <c r="AY11" i="1"/>
  <c r="AZ11" i="1"/>
  <c r="BA11" i="1"/>
  <c r="BB11" i="1"/>
  <c r="BC11" i="1"/>
  <c r="AD11" i="1"/>
  <c r="J11" i="1"/>
  <c r="BE10" i="1"/>
  <c r="AY10" i="1"/>
  <c r="AZ10" i="1"/>
  <c r="BA10" i="1"/>
  <c r="BB10" i="1"/>
  <c r="BC10" i="1"/>
  <c r="AD10" i="1"/>
  <c r="J10" i="1"/>
  <c r="BE9" i="1"/>
  <c r="AY9" i="1"/>
  <c r="AZ9" i="1"/>
  <c r="BA9" i="1"/>
  <c r="BB9" i="1"/>
  <c r="BC9" i="1"/>
  <c r="AD9" i="1"/>
  <c r="J9" i="1"/>
  <c r="BE8" i="1"/>
  <c r="AY8" i="1"/>
  <c r="AZ8" i="1"/>
  <c r="BA8" i="1"/>
  <c r="BB8" i="1"/>
  <c r="BC8" i="1"/>
  <c r="Y8" i="1"/>
  <c r="O8" i="1"/>
  <c r="T8" i="1"/>
  <c r="J13" i="1"/>
  <c r="AD15" i="1"/>
  <c r="AW19" i="1"/>
  <c r="J8" i="1"/>
  <c r="AU17" i="1"/>
  <c r="AU9" i="1"/>
  <c r="AD8" i="1"/>
  <c r="AD18" i="1"/>
  <c r="AQ10" i="1"/>
  <c r="AR12" i="1"/>
  <c r="AU12" i="1"/>
  <c r="AU18" i="1"/>
  <c r="AT9" i="1"/>
  <c r="AT19" i="1"/>
  <c r="AV9" i="1"/>
  <c r="AU14" i="1"/>
  <c r="AW14" i="1"/>
  <c r="AW16" i="1"/>
  <c r="AV17" i="1"/>
  <c r="AQ19" i="1"/>
  <c r="AS19" i="1" s="1"/>
  <c r="AW10" i="1"/>
  <c r="AQ16" i="1"/>
  <c r="AR11" i="1"/>
  <c r="AU13" i="1" l="1"/>
  <c r="AT17" i="1"/>
  <c r="AV13" i="1"/>
  <c r="AU16" i="1"/>
  <c r="AW18" i="1"/>
  <c r="BD14" i="1"/>
  <c r="AX14" i="1"/>
  <c r="AX11" i="1"/>
  <c r="BD17" i="1"/>
  <c r="AS14" i="1"/>
  <c r="AS17" i="1"/>
  <c r="AS15" i="1"/>
  <c r="AS16" i="1"/>
  <c r="AS18" i="1"/>
  <c r="AW15" i="1"/>
  <c r="AV18" i="1"/>
  <c r="AT12" i="1"/>
  <c r="AT14" i="1"/>
  <c r="AT15" i="1"/>
  <c r="AV11" i="1"/>
  <c r="AX8" i="1"/>
  <c r="AX16" i="1"/>
  <c r="AX12" i="1"/>
  <c r="AT8" i="1"/>
  <c r="AT10" i="1"/>
  <c r="AW11" i="1"/>
  <c r="AV12" i="1"/>
  <c r="AX13" i="1"/>
  <c r="AV15" i="1"/>
  <c r="BD16" i="1"/>
  <c r="AX10" i="1"/>
  <c r="AU11" i="1"/>
  <c r="AW13" i="1"/>
  <c r="BD8" i="1"/>
  <c r="BD9" i="1"/>
  <c r="BD10" i="1"/>
  <c r="BD11" i="1"/>
  <c r="BD13" i="1"/>
  <c r="BD15" i="1"/>
  <c r="BD18" i="1"/>
  <c r="AU8" i="1"/>
</calcChain>
</file>

<file path=xl/comments1.xml><?xml version="1.0" encoding="utf-8"?>
<comments xmlns="http://schemas.openxmlformats.org/spreadsheetml/2006/main">
  <authors>
    <author>Erik Vorstenbosch</author>
  </authors>
  <commentList>
    <comment ref="BF1" authorId="0" shapeId="0">
      <text>
        <r>
          <rPr>
            <b/>
            <sz val="8"/>
            <color indexed="81"/>
            <rFont val="Tahoma"/>
            <family val="2"/>
          </rPr>
          <t>Sorteerinstructie na spelen voorronden:</t>
        </r>
        <r>
          <rPr>
            <sz val="8"/>
            <color indexed="81"/>
            <rFont val="Tahoma"/>
            <family val="2"/>
          </rPr>
          <t xml:space="preserve">
Selecteer cel A9 (nummer van team 1).
Menu - Data - Sort..
Kies bevat header row
Sorteer aflopend op kolom "Sortering"
Klik OK, eerste ronde van de poules zijn nu ingedeeld</t>
        </r>
      </text>
    </comment>
  </commentList>
</comments>
</file>

<file path=xl/sharedStrings.xml><?xml version="1.0" encoding="utf-8"?>
<sst xmlns="http://schemas.openxmlformats.org/spreadsheetml/2006/main" count="134" uniqueCount="46">
  <si>
    <t>team</t>
  </si>
  <si>
    <t>uitslag ronde 1</t>
  </si>
  <si>
    <t>uitslag ronde 2</t>
  </si>
  <si>
    <t>uitslag ronde 3</t>
  </si>
  <si>
    <t>winst / verlies punten totaal</t>
  </si>
  <si>
    <t>saldo +/- totaal</t>
  </si>
  <si>
    <t>saldo +/-       2</t>
  </si>
  <si>
    <r>
      <t>tegen- stander ronde</t>
    </r>
    <r>
      <rPr>
        <b/>
        <sz val="8"/>
        <color indexed="18"/>
        <rFont val="Arial"/>
        <family val="2"/>
      </rPr>
      <t xml:space="preserve"> 1</t>
    </r>
  </si>
  <si>
    <r>
      <t>tegen- stander ronde</t>
    </r>
    <r>
      <rPr>
        <b/>
        <sz val="8"/>
        <color indexed="18"/>
        <rFont val="Arial"/>
        <family val="2"/>
      </rPr>
      <t xml:space="preserve"> 2</t>
    </r>
  </si>
  <si>
    <r>
      <t>tegen- standerronde</t>
    </r>
    <r>
      <rPr>
        <b/>
        <sz val="8"/>
        <color indexed="18"/>
        <rFont val="Arial"/>
        <family val="2"/>
      </rPr>
      <t xml:space="preserve"> 3</t>
    </r>
  </si>
  <si>
    <t>Naam toernooi</t>
  </si>
  <si>
    <t>Datum</t>
  </si>
  <si>
    <t>Sortering</t>
  </si>
  <si>
    <t>uitslag controle 1</t>
  </si>
  <si>
    <t>uitslag controle 2</t>
  </si>
  <si>
    <t>uitslag controle 3</t>
  </si>
  <si>
    <t>Voorloting controle</t>
  </si>
  <si>
    <t>uitslag controle 4</t>
  </si>
  <si>
    <t>uitslag controle 5</t>
  </si>
  <si>
    <t>uitslag ronde 4</t>
  </si>
  <si>
    <t>uitslag ronde 5</t>
  </si>
  <si>
    <t>saldo +/-       3</t>
  </si>
  <si>
    <t>saldo +/-       4</t>
  </si>
  <si>
    <t>saldo +/-      5</t>
  </si>
  <si>
    <t>Score ingevuld 1</t>
  </si>
  <si>
    <r>
      <t>tegen- standerronde</t>
    </r>
    <r>
      <rPr>
        <b/>
        <sz val="8"/>
        <color indexed="18"/>
        <rFont val="Arial"/>
        <family val="2"/>
      </rPr>
      <t xml:space="preserve"> 4</t>
    </r>
  </si>
  <si>
    <r>
      <t>tegen- standerronde</t>
    </r>
    <r>
      <rPr>
        <b/>
        <sz val="8"/>
        <color indexed="18"/>
        <rFont val="Arial"/>
        <family val="2"/>
      </rPr>
      <t xml:space="preserve"> 5</t>
    </r>
  </si>
  <si>
    <t>saldo  +/-       1</t>
  </si>
  <si>
    <t>w/v p 1</t>
  </si>
  <si>
    <t>w/v p 2</t>
  </si>
  <si>
    <t>w/v p 3</t>
  </si>
  <si>
    <t>w/v p 4</t>
  </si>
  <si>
    <t>w/v p 5</t>
  </si>
  <si>
    <t>X</t>
  </si>
  <si>
    <t xml:space="preserve">                                           Lotingsschema</t>
  </si>
  <si>
    <t>KoVu</t>
  </si>
  <si>
    <t>partij 1</t>
  </si>
  <si>
    <t>partij 2</t>
  </si>
  <si>
    <t>partij 3</t>
  </si>
  <si>
    <t>partij 4</t>
  </si>
  <si>
    <t>partij 5</t>
  </si>
  <si>
    <t>Vereniging</t>
  </si>
  <si>
    <t>Equipes</t>
  </si>
  <si>
    <t>tegen</t>
  </si>
  <si>
    <t>Systeem:  5 voorgelote partijen: 40 equipes</t>
  </si>
  <si>
    <t>12 equipes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</si>
</sst>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5"/>
      <color indexed="18"/>
      <name val="Arial"/>
      <family val="2"/>
    </font>
    <font>
      <b/>
      <sz val="8"/>
      <color indexed="18"/>
      <name val="Arial"/>
      <family val="2"/>
    </font>
    <font>
      <sz val="6"/>
      <color indexed="18"/>
      <name val="Arial"/>
      <family val="2"/>
    </font>
    <font>
      <sz val="5"/>
      <color indexed="18"/>
      <name val="Arial"/>
      <family val="2"/>
    </font>
    <font>
      <sz val="6"/>
      <color indexed="18"/>
      <name val="Arial"/>
      <family val="2"/>
    </font>
    <font>
      <b/>
      <sz val="6"/>
      <color indexed="1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8" fillId="0" borderId="0" xfId="0" applyFont="1"/>
    <xf numFmtId="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2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center" vertical="center"/>
    </xf>
    <xf numFmtId="0" fontId="12" fillId="0" borderId="9" xfId="0" applyFont="1" applyBorder="1" applyAlignment="1" applyProtection="1">
      <alignment vertical="center"/>
      <protection locked="0"/>
    </xf>
    <xf numFmtId="0" fontId="1" fillId="0" borderId="10" xfId="0" applyFont="1" applyBorder="1"/>
    <xf numFmtId="0" fontId="1" fillId="0" borderId="11" xfId="0" applyFont="1" applyBorder="1"/>
    <xf numFmtId="0" fontId="11" fillId="0" borderId="11" xfId="0" applyFont="1" applyBorder="1" applyAlignment="1"/>
    <xf numFmtId="0" fontId="3" fillId="0" borderId="11" xfId="0" applyFont="1" applyBorder="1" applyAlignment="1"/>
    <xf numFmtId="0" fontId="1" fillId="0" borderId="12" xfId="0" applyFont="1" applyBorder="1"/>
    <xf numFmtId="0" fontId="1" fillId="0" borderId="13" xfId="0" applyFont="1" applyBorder="1"/>
    <xf numFmtId="0" fontId="3" fillId="0" borderId="14" xfId="0" applyFont="1" applyBorder="1" applyAlignment="1">
      <alignment horizontal="center" vertical="center"/>
    </xf>
    <xf numFmtId="0" fontId="12" fillId="0" borderId="7" xfId="0" applyFont="1" applyBorder="1" applyAlignment="1" applyProtection="1">
      <alignment vertical="center"/>
      <protection locked="0"/>
    </xf>
    <xf numFmtId="0" fontId="12" fillId="0" borderId="3" xfId="0" applyFont="1" applyFill="1" applyBorder="1" applyAlignment="1">
      <alignment horizontal="center" vertical="center" wrapText="1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>
      <alignment horizontal="center" vertical="center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1" fontId="15" fillId="0" borderId="7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0" fillId="2" borderId="20" xfId="0" applyNumberFormat="1" applyFont="1" applyFill="1" applyBorder="1" applyAlignment="1">
      <alignment horizontal="center" vertical="center"/>
    </xf>
    <xf numFmtId="1" fontId="10" fillId="2" borderId="21" xfId="0" applyNumberFormat="1" applyFont="1" applyFill="1" applyBorder="1" applyAlignment="1">
      <alignment horizontal="center" vertical="center"/>
    </xf>
    <xf numFmtId="0" fontId="10" fillId="2" borderId="18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2" xfId="0" quotePrefix="1" applyFont="1" applyFill="1" applyBorder="1" applyAlignment="1">
      <alignment horizontal="center" vertical="center" wrapText="1"/>
    </xf>
    <xf numFmtId="0" fontId="6" fillId="2" borderId="23" xfId="0" quotePrefix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quotePrefix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0" fontId="1" fillId="0" borderId="27" xfId="0" applyFont="1" applyBorder="1"/>
    <xf numFmtId="0" fontId="1" fillId="0" borderId="28" xfId="0" applyFont="1" applyBorder="1"/>
    <xf numFmtId="0" fontId="8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8" fillId="0" borderId="12" xfId="0" applyFont="1" applyBorder="1"/>
    <xf numFmtId="0" fontId="1" fillId="0" borderId="31" xfId="0" applyFont="1" applyBorder="1"/>
    <xf numFmtId="0" fontId="8" fillId="0" borderId="15" xfId="0" applyFont="1" applyBorder="1" applyAlignment="1" applyProtection="1">
      <alignment horizontal="right" vertical="top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top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right" vertical="top"/>
    </xf>
    <xf numFmtId="0" fontId="2" fillId="2" borderId="32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vertical="center" wrapText="1" shrinkToFi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" fillId="0" borderId="37" xfId="0" applyFont="1" applyBorder="1"/>
    <xf numFmtId="2" fontId="2" fillId="0" borderId="38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17" fillId="0" borderId="1" xfId="0" applyFont="1" applyBorder="1"/>
    <xf numFmtId="0" fontId="0" fillId="0" borderId="2" xfId="0" applyBorder="1"/>
    <xf numFmtId="0" fontId="0" fillId="0" borderId="10" xfId="0" applyBorder="1"/>
    <xf numFmtId="0" fontId="15" fillId="0" borderId="5" xfId="0" applyFont="1" applyBorder="1"/>
    <xf numFmtId="0" fontId="0" fillId="0" borderId="4" xfId="0" applyBorder="1"/>
    <xf numFmtId="0" fontId="0" fillId="0" borderId="9" xfId="0" applyBorder="1"/>
    <xf numFmtId="0" fontId="0" fillId="0" borderId="19" xfId="0" applyBorder="1"/>
    <xf numFmtId="0" fontId="0" fillId="0" borderId="39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14" xfId="0" applyBorder="1"/>
    <xf numFmtId="0" fontId="10" fillId="0" borderId="46" xfId="0" applyFont="1" applyBorder="1" applyAlignment="1">
      <alignment horizontal="center" vertical="center"/>
    </xf>
    <xf numFmtId="0" fontId="0" fillId="0" borderId="5" xfId="0" applyBorder="1"/>
    <xf numFmtId="0" fontId="10" fillId="0" borderId="47" xfId="0" applyFont="1" applyBorder="1" applyAlignment="1">
      <alignment horizontal="center" vertical="center"/>
    </xf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48" xfId="0" applyBorder="1"/>
    <xf numFmtId="0" fontId="15" fillId="0" borderId="15" xfId="0" applyNumberFormat="1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 vertical="center"/>
    </xf>
    <xf numFmtId="0" fontId="15" fillId="0" borderId="55" xfId="0" applyNumberFormat="1" applyFont="1" applyBorder="1" applyAlignment="1">
      <alignment horizontal="center" vertical="center"/>
    </xf>
    <xf numFmtId="1" fontId="10" fillId="2" borderId="56" xfId="0" applyNumberFormat="1" applyFont="1" applyFill="1" applyBorder="1" applyAlignment="1">
      <alignment horizontal="center" vertical="center"/>
    </xf>
    <xf numFmtId="1" fontId="15" fillId="0" borderId="57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/>
    </xf>
    <xf numFmtId="0" fontId="3" fillId="3" borderId="0" xfId="0" applyFont="1" applyFill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11" xfId="0" applyFont="1" applyBorder="1" applyAlignme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1" xfId="0" applyFont="1" applyBorder="1" applyAlignment="1"/>
    <xf numFmtId="0" fontId="2" fillId="2" borderId="58" xfId="0" applyFont="1" applyFill="1" applyBorder="1" applyAlignment="1">
      <alignment vertical="center" wrapText="1" shrinkToFit="1"/>
    </xf>
    <xf numFmtId="0" fontId="1" fillId="0" borderId="33" xfId="0" applyFont="1" applyBorder="1" applyAlignment="1">
      <alignment vertical="center" wrapText="1" shrinkToFit="1"/>
    </xf>
    <xf numFmtId="0" fontId="1" fillId="0" borderId="34" xfId="0" applyFont="1" applyBorder="1" applyAlignment="1">
      <alignment vertical="center" wrapText="1" shrinkToFit="1"/>
    </xf>
    <xf numFmtId="0" fontId="2" fillId="2" borderId="23" xfId="0" applyFont="1" applyFill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wrapText="1" shrinkToFit="1"/>
    </xf>
    <xf numFmtId="0" fontId="1" fillId="0" borderId="59" xfId="0" applyFont="1" applyBorder="1" applyAlignment="1">
      <alignment horizontal="center" vertical="center" wrapText="1" shrinkToFit="1"/>
    </xf>
  </cellXfs>
  <cellStyles count="1">
    <cellStyle name="Standaard" xfId="0" builtinId="0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C6" sqref="C6:G17"/>
    </sheetView>
  </sheetViews>
  <sheetFormatPr defaultRowHeight="12.75" x14ac:dyDescent="0.2"/>
  <sheetData>
    <row r="1" spans="1:7" ht="16.5" thickTop="1" x14ac:dyDescent="0.25">
      <c r="A1" s="84" t="s">
        <v>34</v>
      </c>
      <c r="B1" s="85"/>
      <c r="C1" s="85"/>
      <c r="D1" s="85"/>
      <c r="E1" s="85"/>
      <c r="F1" s="85"/>
      <c r="G1" s="86"/>
    </row>
    <row r="2" spans="1:7" x14ac:dyDescent="0.2">
      <c r="A2" s="87" t="s">
        <v>44</v>
      </c>
      <c r="B2" s="88"/>
      <c r="C2" s="89"/>
      <c r="D2" s="90" t="s">
        <v>45</v>
      </c>
      <c r="E2" s="90"/>
      <c r="F2" s="90"/>
      <c r="G2" s="91"/>
    </row>
    <row r="3" spans="1:7" ht="13.5" thickBot="1" x14ac:dyDescent="0.25">
      <c r="A3" s="99" t="s">
        <v>35</v>
      </c>
      <c r="B3" s="100"/>
      <c r="C3" s="100"/>
      <c r="D3" s="100"/>
      <c r="E3" s="100"/>
      <c r="F3" s="100"/>
      <c r="G3" s="101"/>
    </row>
    <row r="4" spans="1:7" x14ac:dyDescent="0.2">
      <c r="A4" s="102"/>
      <c r="B4" s="103"/>
      <c r="C4" s="104" t="s">
        <v>36</v>
      </c>
      <c r="D4" s="104" t="s">
        <v>37</v>
      </c>
      <c r="E4" s="104" t="s">
        <v>38</v>
      </c>
      <c r="F4" s="104" t="s">
        <v>39</v>
      </c>
      <c r="G4" s="105" t="s">
        <v>40</v>
      </c>
    </row>
    <row r="5" spans="1:7" ht="13.5" thickBot="1" x14ac:dyDescent="0.25">
      <c r="A5" s="92" t="s">
        <v>41</v>
      </c>
      <c r="B5" s="93" t="s">
        <v>42</v>
      </c>
      <c r="C5" s="93" t="s">
        <v>43</v>
      </c>
      <c r="D5" s="93" t="s">
        <v>43</v>
      </c>
      <c r="E5" s="93" t="s">
        <v>43</v>
      </c>
      <c r="F5" s="93" t="s">
        <v>43</v>
      </c>
      <c r="G5" s="94" t="s">
        <v>43</v>
      </c>
    </row>
    <row r="6" spans="1:7" ht="13.5" thickTop="1" x14ac:dyDescent="0.2">
      <c r="A6" s="95"/>
      <c r="B6" s="96">
        <v>1</v>
      </c>
      <c r="C6" s="115">
        <v>2</v>
      </c>
      <c r="D6" s="114">
        <v>10</v>
      </c>
      <c r="E6" s="115">
        <v>9</v>
      </c>
      <c r="F6" s="115">
        <v>4</v>
      </c>
      <c r="G6" s="116">
        <v>12</v>
      </c>
    </row>
    <row r="7" spans="1:7" x14ac:dyDescent="0.2">
      <c r="A7" s="97"/>
      <c r="B7" s="98">
        <v>2</v>
      </c>
      <c r="C7" s="114">
        <v>1</v>
      </c>
      <c r="D7" s="114">
        <v>5</v>
      </c>
      <c r="E7" s="117">
        <v>11</v>
      </c>
      <c r="F7" s="114">
        <v>3</v>
      </c>
      <c r="G7" s="98">
        <v>11</v>
      </c>
    </row>
    <row r="8" spans="1:7" x14ac:dyDescent="0.2">
      <c r="A8" s="97"/>
      <c r="B8" s="98">
        <v>3</v>
      </c>
      <c r="C8" s="114">
        <v>4</v>
      </c>
      <c r="D8" s="118">
        <v>12</v>
      </c>
      <c r="E8" s="114">
        <v>6</v>
      </c>
      <c r="F8" s="114">
        <v>2</v>
      </c>
      <c r="G8" s="98">
        <v>10</v>
      </c>
    </row>
    <row r="9" spans="1:7" x14ac:dyDescent="0.2">
      <c r="A9" s="97"/>
      <c r="B9" s="98">
        <v>4</v>
      </c>
      <c r="C9" s="114">
        <v>3</v>
      </c>
      <c r="D9" s="114">
        <v>7</v>
      </c>
      <c r="E9" s="114">
        <v>5</v>
      </c>
      <c r="F9" s="114">
        <v>1</v>
      </c>
      <c r="G9" s="98">
        <v>9</v>
      </c>
    </row>
    <row r="10" spans="1:7" x14ac:dyDescent="0.2">
      <c r="A10" s="97"/>
      <c r="B10" s="98">
        <v>5</v>
      </c>
      <c r="C10" s="114">
        <v>6</v>
      </c>
      <c r="D10" s="114">
        <v>2</v>
      </c>
      <c r="E10" s="114">
        <v>4</v>
      </c>
      <c r="F10" s="114">
        <v>8</v>
      </c>
      <c r="G10" s="98">
        <v>7</v>
      </c>
    </row>
    <row r="11" spans="1:7" x14ac:dyDescent="0.2">
      <c r="A11" s="97"/>
      <c r="B11" s="98">
        <v>6</v>
      </c>
      <c r="C11" s="114">
        <v>5</v>
      </c>
      <c r="D11" s="114">
        <v>11</v>
      </c>
      <c r="E11" s="114">
        <v>3</v>
      </c>
      <c r="F11" s="114">
        <v>7</v>
      </c>
      <c r="G11" s="98">
        <v>8</v>
      </c>
    </row>
    <row r="12" spans="1:7" x14ac:dyDescent="0.2">
      <c r="A12" s="97"/>
      <c r="B12" s="98">
        <v>7</v>
      </c>
      <c r="C12" s="114">
        <v>8</v>
      </c>
      <c r="D12" s="114">
        <v>4</v>
      </c>
      <c r="E12" s="114">
        <v>12</v>
      </c>
      <c r="F12" s="114">
        <v>6</v>
      </c>
      <c r="G12" s="98">
        <v>5</v>
      </c>
    </row>
    <row r="13" spans="1:7" x14ac:dyDescent="0.2">
      <c r="A13" s="97"/>
      <c r="B13" s="98">
        <v>8</v>
      </c>
      <c r="C13" s="114">
        <v>7</v>
      </c>
      <c r="D13" s="114">
        <v>9</v>
      </c>
      <c r="E13" s="114">
        <v>10</v>
      </c>
      <c r="F13" s="114">
        <v>5</v>
      </c>
      <c r="G13" s="98">
        <v>6</v>
      </c>
    </row>
    <row r="14" spans="1:7" x14ac:dyDescent="0.2">
      <c r="A14" s="97"/>
      <c r="B14" s="98">
        <v>9</v>
      </c>
      <c r="C14" s="114">
        <v>10</v>
      </c>
      <c r="D14" s="114">
        <v>8</v>
      </c>
      <c r="E14" s="114">
        <v>1</v>
      </c>
      <c r="F14" s="114">
        <v>12</v>
      </c>
      <c r="G14" s="98">
        <v>4</v>
      </c>
    </row>
    <row r="15" spans="1:7" x14ac:dyDescent="0.2">
      <c r="A15" s="97"/>
      <c r="B15" s="98">
        <v>10</v>
      </c>
      <c r="C15" s="114">
        <v>9</v>
      </c>
      <c r="D15" s="114">
        <v>1</v>
      </c>
      <c r="E15" s="119">
        <v>8</v>
      </c>
      <c r="F15" s="114">
        <v>11</v>
      </c>
      <c r="G15" s="98">
        <v>3</v>
      </c>
    </row>
    <row r="16" spans="1:7" x14ac:dyDescent="0.2">
      <c r="A16" s="97"/>
      <c r="B16" s="98">
        <v>11</v>
      </c>
      <c r="C16" s="114">
        <v>12</v>
      </c>
      <c r="D16" s="114">
        <v>6</v>
      </c>
      <c r="E16" s="114">
        <v>2</v>
      </c>
      <c r="F16" s="114">
        <v>10</v>
      </c>
      <c r="G16" s="98">
        <v>2</v>
      </c>
    </row>
    <row r="17" spans="1:7" x14ac:dyDescent="0.2">
      <c r="A17" s="97"/>
      <c r="B17" s="98">
        <v>12</v>
      </c>
      <c r="C17" s="114">
        <v>11</v>
      </c>
      <c r="D17" s="114">
        <v>3</v>
      </c>
      <c r="E17" s="114">
        <v>7</v>
      </c>
      <c r="F17" s="114">
        <v>9</v>
      </c>
      <c r="G17" s="98">
        <v>1</v>
      </c>
    </row>
    <row r="19" spans="1:7" x14ac:dyDescent="0.2">
      <c r="B19">
        <f t="shared" ref="B19:G19" si="0">SUM(B6:B18)</f>
        <v>78</v>
      </c>
      <c r="C19">
        <f t="shared" si="0"/>
        <v>78</v>
      </c>
      <c r="D19">
        <f t="shared" si="0"/>
        <v>78</v>
      </c>
      <c r="E19">
        <f t="shared" si="0"/>
        <v>78</v>
      </c>
      <c r="F19">
        <f t="shared" si="0"/>
        <v>78</v>
      </c>
      <c r="G19">
        <f t="shared" si="0"/>
        <v>78</v>
      </c>
    </row>
    <row r="36" spans="3:7" x14ac:dyDescent="0.2">
      <c r="C36" s="1"/>
      <c r="D36" s="1"/>
      <c r="E36" s="1"/>
      <c r="F36" s="1"/>
      <c r="G36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O34"/>
  <sheetViews>
    <sheetView workbookViewId="0">
      <pane ySplit="7" topLeftCell="A8" activePane="bottomLeft" state="frozen"/>
      <selection pane="bottomLeft" activeCell="C8" sqref="C8:G19"/>
    </sheetView>
  </sheetViews>
  <sheetFormatPr defaultRowHeight="12.75" x14ac:dyDescent="0.2"/>
  <cols>
    <col min="1" max="1" width="4.42578125" style="1" customWidth="1"/>
    <col min="2" max="2" width="27.5703125" style="1" customWidth="1"/>
    <col min="3" max="7" width="3.7109375" style="1" customWidth="1"/>
    <col min="8" max="8" width="1.85546875" style="2" customWidth="1"/>
    <col min="9" max="9" width="3.7109375" style="1" customWidth="1"/>
    <col min="10" max="10" width="1.7109375" style="1" customWidth="1"/>
    <col min="11" max="11" width="1.85546875" style="2" customWidth="1"/>
    <col min="12" max="12" width="3.7109375" style="1" customWidth="1"/>
    <col min="13" max="13" width="1.85546875" style="2" customWidth="1"/>
    <col min="14" max="14" width="3.7109375" style="1" customWidth="1"/>
    <col min="15" max="15" width="1.7109375" style="1" customWidth="1"/>
    <col min="16" max="16" width="1.85546875" style="2" customWidth="1"/>
    <col min="17" max="17" width="3.7109375" style="1" customWidth="1"/>
    <col min="18" max="18" width="1.85546875" style="2" customWidth="1"/>
    <col min="19" max="19" width="3.7109375" style="1" customWidth="1"/>
    <col min="20" max="20" width="1.7109375" style="1" customWidth="1"/>
    <col min="21" max="21" width="1.85546875" style="2" customWidth="1"/>
    <col min="22" max="22" width="3.7109375" style="1" customWidth="1"/>
    <col min="23" max="23" width="1.85546875" style="2" customWidth="1"/>
    <col min="24" max="24" width="3.7109375" style="1" customWidth="1"/>
    <col min="25" max="25" width="1.7109375" style="1" customWidth="1"/>
    <col min="26" max="26" width="1.85546875" style="2" customWidth="1"/>
    <col min="27" max="27" width="3.7109375" style="1" customWidth="1"/>
    <col min="28" max="28" width="1.85546875" style="2" customWidth="1"/>
    <col min="29" max="29" width="3.7109375" style="1" customWidth="1"/>
    <col min="30" max="30" width="1.7109375" style="1" customWidth="1"/>
    <col min="31" max="31" width="1.85546875" style="2" customWidth="1"/>
    <col min="32" max="32" width="3.7109375" style="1" customWidth="1"/>
    <col min="33" max="33" width="4.28515625" style="1" customWidth="1"/>
    <col min="34" max="37" width="4.140625" style="1" customWidth="1"/>
    <col min="38" max="38" width="3.85546875" style="1" customWidth="1"/>
    <col min="39" max="43" width="3.7109375" style="1" customWidth="1"/>
    <col min="44" max="44" width="4.7109375" style="1" customWidth="1"/>
    <col min="45" max="57" width="8.7109375" style="1" hidden="1" customWidth="1"/>
    <col min="58" max="61" width="8.7109375" style="1" customWidth="1"/>
    <col min="62" max="16384" width="9.140625" style="1"/>
  </cols>
  <sheetData>
    <row r="1" spans="1:67" x14ac:dyDescent="0.2">
      <c r="A1" s="58"/>
      <c r="B1" s="59"/>
      <c r="C1" s="59"/>
      <c r="D1" s="59"/>
      <c r="E1" s="59"/>
      <c r="F1" s="59"/>
      <c r="G1" s="59"/>
      <c r="H1" s="60"/>
      <c r="I1" s="59"/>
      <c r="J1" s="59"/>
      <c r="K1" s="60"/>
      <c r="L1" s="59"/>
      <c r="M1" s="60"/>
      <c r="N1" s="59"/>
      <c r="O1" s="59"/>
      <c r="P1" s="60"/>
      <c r="Q1" s="59"/>
      <c r="R1" s="60"/>
      <c r="S1" s="59"/>
      <c r="T1" s="59"/>
      <c r="U1" s="60"/>
      <c r="V1" s="59"/>
      <c r="W1" s="60"/>
      <c r="X1" s="59"/>
      <c r="Y1" s="59"/>
      <c r="Z1" s="60"/>
      <c r="AA1" s="59"/>
      <c r="AB1" s="60"/>
      <c r="AC1" s="59"/>
      <c r="AD1" s="59"/>
      <c r="AE1" s="60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64"/>
      <c r="AS1" s="81"/>
    </row>
    <row r="2" spans="1:67" x14ac:dyDescent="0.2">
      <c r="A2" s="61"/>
      <c r="B2" s="10"/>
      <c r="C2" s="10"/>
      <c r="D2" s="10"/>
      <c r="E2" s="10"/>
      <c r="F2" s="10"/>
      <c r="G2" s="10"/>
      <c r="H2" s="57"/>
      <c r="I2" s="10"/>
      <c r="J2" s="10"/>
      <c r="K2" s="57"/>
      <c r="L2" s="10"/>
      <c r="M2" s="57"/>
      <c r="N2" s="10"/>
      <c r="O2" s="10"/>
      <c r="P2" s="57"/>
      <c r="Q2" s="10"/>
      <c r="R2" s="57"/>
      <c r="S2" s="10"/>
      <c r="T2" s="10"/>
      <c r="U2" s="57"/>
      <c r="V2" s="10"/>
      <c r="W2" s="57"/>
      <c r="X2" s="10"/>
      <c r="Y2" s="10"/>
      <c r="Z2" s="57"/>
      <c r="AA2" s="10"/>
      <c r="AB2" s="57"/>
      <c r="AC2" s="10"/>
      <c r="AD2" s="10"/>
      <c r="AE2" s="57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21"/>
      <c r="AS2" s="82"/>
    </row>
    <row r="3" spans="1:67" ht="15.75" x14ac:dyDescent="0.25">
      <c r="A3" s="122" t="s">
        <v>10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5"/>
    </row>
    <row r="4" spans="1:67" x14ac:dyDescent="0.2">
      <c r="A4" s="61"/>
      <c r="B4" s="10"/>
      <c r="C4" s="10"/>
      <c r="D4" s="10"/>
      <c r="E4" s="10"/>
      <c r="F4" s="10"/>
      <c r="G4" s="10"/>
      <c r="H4" s="57"/>
      <c r="I4" s="10"/>
      <c r="J4" s="10"/>
      <c r="K4" s="57"/>
      <c r="L4" s="10"/>
      <c r="M4" s="57"/>
      <c r="N4" s="10"/>
      <c r="O4" s="10"/>
      <c r="P4" s="57"/>
      <c r="Q4" s="10"/>
      <c r="R4" s="57"/>
      <c r="S4" s="10"/>
      <c r="T4" s="10"/>
      <c r="U4" s="57"/>
      <c r="V4" s="10"/>
      <c r="W4" s="57"/>
      <c r="X4" s="10"/>
      <c r="Y4" s="10"/>
      <c r="Z4" s="57"/>
      <c r="AA4" s="10"/>
      <c r="AB4" s="57"/>
      <c r="AC4" s="10"/>
      <c r="AD4" s="10"/>
      <c r="AE4" s="57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21"/>
      <c r="AS4" s="82"/>
    </row>
    <row r="5" spans="1:67" x14ac:dyDescent="0.2">
      <c r="A5" s="126" t="s">
        <v>11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9"/>
    </row>
    <row r="6" spans="1:67" ht="17.25" customHeight="1" thickBot="1" x14ac:dyDescent="0.25">
      <c r="A6" s="62"/>
      <c r="B6" s="24"/>
      <c r="C6" s="24"/>
      <c r="D6" s="24"/>
      <c r="E6" s="24"/>
      <c r="F6" s="24"/>
      <c r="G6" s="24"/>
      <c r="H6" s="63"/>
      <c r="I6" s="24"/>
      <c r="J6" s="24"/>
      <c r="K6" s="63"/>
      <c r="L6" s="24"/>
      <c r="M6" s="63"/>
      <c r="N6" s="24"/>
      <c r="O6" s="24"/>
      <c r="P6" s="63"/>
      <c r="Q6" s="24"/>
      <c r="R6" s="63"/>
      <c r="S6" s="24"/>
      <c r="T6" s="24"/>
      <c r="U6" s="63"/>
      <c r="V6" s="24"/>
      <c r="W6" s="63"/>
      <c r="X6" s="24"/>
      <c r="Y6" s="24"/>
      <c r="Z6" s="63"/>
      <c r="AA6" s="24"/>
      <c r="AB6" s="63"/>
      <c r="AC6" s="24"/>
      <c r="AD6" s="24"/>
      <c r="AE6" s="63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83"/>
    </row>
    <row r="7" spans="1:67" s="78" customFormat="1" ht="37.5" customHeight="1" thickTop="1" thickBot="1" x14ac:dyDescent="0.25">
      <c r="A7" s="71"/>
      <c r="B7" s="72" t="s">
        <v>0</v>
      </c>
      <c r="C7" s="73" t="s">
        <v>7</v>
      </c>
      <c r="D7" s="73" t="s">
        <v>8</v>
      </c>
      <c r="E7" s="73" t="s">
        <v>9</v>
      </c>
      <c r="F7" s="73" t="s">
        <v>9</v>
      </c>
      <c r="G7" s="73" t="s">
        <v>9</v>
      </c>
      <c r="H7" s="74"/>
      <c r="I7" s="130" t="s">
        <v>1</v>
      </c>
      <c r="J7" s="131"/>
      <c r="K7" s="131"/>
      <c r="L7" s="132"/>
      <c r="M7" s="75"/>
      <c r="N7" s="130" t="s">
        <v>2</v>
      </c>
      <c r="O7" s="131"/>
      <c r="P7" s="131"/>
      <c r="Q7" s="132"/>
      <c r="R7" s="75"/>
      <c r="S7" s="130" t="s">
        <v>3</v>
      </c>
      <c r="T7" s="131"/>
      <c r="U7" s="131"/>
      <c r="V7" s="132"/>
      <c r="W7" s="75"/>
      <c r="X7" s="130" t="s">
        <v>19</v>
      </c>
      <c r="Y7" s="131"/>
      <c r="Z7" s="131"/>
      <c r="AA7" s="132"/>
      <c r="AB7" s="75"/>
      <c r="AC7" s="130" t="s">
        <v>20</v>
      </c>
      <c r="AD7" s="131"/>
      <c r="AE7" s="131"/>
      <c r="AF7" s="132"/>
      <c r="AG7" s="41" t="s">
        <v>27</v>
      </c>
      <c r="AH7" s="42" t="s">
        <v>6</v>
      </c>
      <c r="AI7" s="42" t="s">
        <v>21</v>
      </c>
      <c r="AJ7" s="42" t="s">
        <v>22</v>
      </c>
      <c r="AK7" s="43" t="s">
        <v>23</v>
      </c>
      <c r="AL7" s="44" t="s">
        <v>28</v>
      </c>
      <c r="AM7" s="45" t="s">
        <v>29</v>
      </c>
      <c r="AN7" s="45" t="s">
        <v>30</v>
      </c>
      <c r="AO7" s="45" t="s">
        <v>31</v>
      </c>
      <c r="AP7" s="45" t="s">
        <v>32</v>
      </c>
      <c r="AQ7" s="46" t="s">
        <v>5</v>
      </c>
      <c r="AR7" s="47" t="s">
        <v>4</v>
      </c>
      <c r="AS7" s="76" t="s">
        <v>12</v>
      </c>
      <c r="AT7" s="77" t="s">
        <v>13</v>
      </c>
      <c r="AU7" s="77" t="s">
        <v>14</v>
      </c>
      <c r="AV7" s="77" t="s">
        <v>15</v>
      </c>
      <c r="AW7" s="77" t="s">
        <v>17</v>
      </c>
      <c r="AX7" s="77" t="s">
        <v>18</v>
      </c>
      <c r="AY7" s="121" t="s">
        <v>16</v>
      </c>
      <c r="AZ7" s="121"/>
      <c r="BA7" s="121"/>
      <c r="BB7" s="121"/>
      <c r="BC7" s="121"/>
      <c r="BD7" s="121"/>
      <c r="BE7" s="77" t="s">
        <v>24</v>
      </c>
      <c r="BF7" s="6"/>
      <c r="BG7" s="6"/>
      <c r="BH7" s="6"/>
      <c r="BI7" s="6"/>
      <c r="BJ7" s="10"/>
      <c r="BK7" s="10"/>
      <c r="BL7" s="10"/>
      <c r="BM7" s="10"/>
      <c r="BN7" s="10"/>
      <c r="BO7" s="10"/>
    </row>
    <row r="8" spans="1:67" ht="24.95" customHeight="1" thickTop="1" x14ac:dyDescent="0.2">
      <c r="A8" s="26">
        <v>1</v>
      </c>
      <c r="B8" s="27"/>
      <c r="C8" s="115">
        <v>2</v>
      </c>
      <c r="D8" s="114">
        <v>10</v>
      </c>
      <c r="E8" s="115">
        <v>9</v>
      </c>
      <c r="F8" s="115">
        <v>4</v>
      </c>
      <c r="G8" s="116">
        <v>12</v>
      </c>
      <c r="H8" s="65">
        <f t="shared" ref="H8:H19" si="0">VLOOKUP($C8,$A$8:$AF$21,12)</f>
        <v>0</v>
      </c>
      <c r="I8" s="66"/>
      <c r="J8" s="67" t="str">
        <f>IF(OR(COUNTBLANK(I8)&gt;0,COUNTBLANK(L8)&gt;0),"X",IF(OR(AND(I8=13,L8&gt;=0,L8&lt;13),AND(L8=13,I8&gt;=0,I8&lt;13)),IF(AL8=AT8,"-","X"),"X"))</f>
        <v>X</v>
      </c>
      <c r="K8" s="68">
        <f t="shared" ref="K8:K19" si="1">VLOOKUP($C8,$A$8:$AF$21,9)</f>
        <v>0</v>
      </c>
      <c r="L8" s="69"/>
      <c r="M8" s="70">
        <f t="shared" ref="M8:M19" si="2">VLOOKUP($D8,$A$8:$AF$21,17)</f>
        <v>0</v>
      </c>
      <c r="N8" s="66"/>
      <c r="O8" s="67" t="str">
        <f>IF(OR(COUNTBLANK(N8)&gt;0,COUNTBLANK(Q8)&gt;0),"X",IF(OR(AND(N8=13,Q8&gt;=0,Q8&lt;13),AND(Q8=13,N8&gt;=0,N8&lt;13)),IF(AM8=AU8,"-","X"),"X"))</f>
        <v>X</v>
      </c>
      <c r="P8" s="68">
        <f t="shared" ref="P8:P19" si="3">VLOOKUP($D8,$A$8:$AF$21,14)</f>
        <v>0</v>
      </c>
      <c r="Q8" s="69"/>
      <c r="R8" s="70">
        <f t="shared" ref="R8:R19" si="4">VLOOKUP($E8,$A$8:$AF$21,22)</f>
        <v>0</v>
      </c>
      <c r="S8" s="66"/>
      <c r="T8" s="67" t="str">
        <f>IF(OR(COUNTBLANK(S8)&gt;0,COUNTBLANK(V8)&gt;0),"X",IF(OR(AND(S8=13,V8&gt;=0,V8&lt;13),AND(V8=13,S8&gt;=0,S8&lt;13)),IF(AN8=AV8,"-","X"),"X"))</f>
        <v>X</v>
      </c>
      <c r="U8" s="68">
        <f t="shared" ref="U8:U19" si="5">VLOOKUP($E8,$A$8:$AF$21,19)</f>
        <v>0</v>
      </c>
      <c r="V8" s="69"/>
      <c r="W8" s="70">
        <f t="shared" ref="W8:W19" si="6">VLOOKUP($F8,$A$8:$AF$21,27)</f>
        <v>0</v>
      </c>
      <c r="X8" s="66"/>
      <c r="Y8" s="67" t="str">
        <f>IF(OR(COUNTBLANK(X8)&gt;0,COUNTBLANK(AA8)&gt;0),"X",IF(OR(AND(X8=13,AA8&gt;=0,AA8&lt;13),AND(AA8=13,X8&gt;=0,X8&lt;13)),IF(AO8=AW8,"-","X"),"X"))</f>
        <v>X</v>
      </c>
      <c r="Z8" s="70">
        <f t="shared" ref="Z8:Z19" si="7">VLOOKUP($F8,$A$8:$AF$21,24)</f>
        <v>0</v>
      </c>
      <c r="AA8" s="69"/>
      <c r="AB8" s="70">
        <f t="shared" ref="AB8:AB19" si="8">VLOOKUP($G8,$A$8:$AF$21,32)</f>
        <v>0</v>
      </c>
      <c r="AC8" s="66"/>
      <c r="AD8" s="67" t="str">
        <f>IF(OR(COUNTBLANK(AC8)&gt;0,COUNTBLANK(AF8)&gt;0),"X",IF(OR(AND(AC8=13,AF8&gt;=0,AF8&lt;13),AND(AF8=13,AC8&gt;=0,AC8&lt;13)),IF(AP8=AX8,"-","X"),"X"))</f>
        <v>X</v>
      </c>
      <c r="AE8" s="68">
        <f t="shared" ref="AE8:AE19" si="9">VLOOKUP($G8,$A$8:$AF$21,29)</f>
        <v>0</v>
      </c>
      <c r="AF8" s="69"/>
      <c r="AG8" s="110">
        <f>I8-L8</f>
        <v>0</v>
      </c>
      <c r="AH8" s="33">
        <f>N8-Q8</f>
        <v>0</v>
      </c>
      <c r="AI8" s="33">
        <f>S8-V8</f>
        <v>0</v>
      </c>
      <c r="AJ8" s="33">
        <f>X8-AA8</f>
        <v>0</v>
      </c>
      <c r="AK8" s="34">
        <f>AC8-AF8</f>
        <v>0</v>
      </c>
      <c r="AL8" s="106">
        <f>IF(I8=13,1,0)</f>
        <v>0</v>
      </c>
      <c r="AM8" s="107">
        <f>IF(N8=13,1,0)</f>
        <v>0</v>
      </c>
      <c r="AN8" s="107">
        <f>IF(S8=13,1,0)</f>
        <v>0</v>
      </c>
      <c r="AO8" s="107">
        <f>IF(X8=13,1,0)</f>
        <v>0</v>
      </c>
      <c r="AP8" s="108">
        <f>IF( AC8=13,1,0)</f>
        <v>0</v>
      </c>
      <c r="AQ8" s="40">
        <f>SUM(AL8:AP8)</f>
        <v>0</v>
      </c>
      <c r="AR8" s="109">
        <f>AG8+AH8+AI8+AJ8+AK8</f>
        <v>0</v>
      </c>
      <c r="AS8" s="79">
        <f>SUM(AQ8+(AR8/100))</f>
        <v>0</v>
      </c>
      <c r="AT8" s="3">
        <f>SUM(H8-K8)</f>
        <v>0</v>
      </c>
      <c r="AU8" s="3">
        <f>SUM(M8-P8)</f>
        <v>0</v>
      </c>
      <c r="AV8" s="3">
        <f>SUM(R8-U8)</f>
        <v>0</v>
      </c>
      <c r="AW8" s="3">
        <f>SUM(W8-Z8)</f>
        <v>0</v>
      </c>
      <c r="AX8" s="3">
        <f>SUM(AB8-AE8)</f>
        <v>0</v>
      </c>
      <c r="AY8" s="5">
        <f t="shared" ref="AY8:AY19" si="10">VLOOKUP(C8,$A$8:$AF$19,3)</f>
        <v>1</v>
      </c>
      <c r="AZ8" s="5">
        <f t="shared" ref="AZ8:AZ19" si="11">VLOOKUP(D8,$A$8:$AF$19,4)</f>
        <v>1</v>
      </c>
      <c r="BA8" s="5">
        <f t="shared" ref="BA8:BA19" si="12">VLOOKUP(E8,$A$8:$AF$19,5)</f>
        <v>1</v>
      </c>
      <c r="BB8" s="5">
        <f t="shared" ref="BB8:BB19" si="13">VLOOKUP(F8,$A$8:$AF$19,6)</f>
        <v>1</v>
      </c>
      <c r="BC8" s="5">
        <f t="shared" ref="BC8:BC19" si="14">VLOOKUP(G8,$A$8:$AF$19,7)</f>
        <v>1</v>
      </c>
      <c r="BD8" s="5">
        <f>IF(AND(AY8=A8,AZ8=A8,BA8=A8,BB8=A8,BC8=A8,C8&lt;&gt;A8,C8&lt;&gt;D8,C8&lt;&gt;E8,C8&lt;&gt;F8,C8&lt;&gt;G8,D8&lt;&gt;A8,D8&lt;&gt;E8,D8&lt;&gt;F8,D8&lt;&gt;G8,E8&lt;&gt;A8,E8&lt;&gt;F8,E8&lt;&gt;G8,F8&lt;&gt;A8,F8&lt;&gt;G8,G8&lt;&gt;A8),A8,0)</f>
        <v>1</v>
      </c>
      <c r="BE8" s="5" t="str">
        <f>IF(AND(COUNTBLANK(I8)&gt;0,COUNTBLANK(L8)&gt;0,COUNTBLANK(N8)&gt;0,COUNTBLANK(Q8)&gt;0,COUNTBLANK(S8)&gt;0,COUNTBLANK(V8)&gt;0,COUNTBLANK(X8)&gt;0,COUNTBLANK(AA8)&gt;0,COUNTBLANK(AC8)&gt;0,COUNTBLANK(AF8)&gt;0),"nee","ja")</f>
        <v>nee</v>
      </c>
    </row>
    <row r="9" spans="1:67" ht="24.95" customHeight="1" x14ac:dyDescent="0.2">
      <c r="A9" s="18">
        <v>2</v>
      </c>
      <c r="B9" s="17"/>
      <c r="C9" s="114">
        <v>1</v>
      </c>
      <c r="D9" s="114">
        <v>5</v>
      </c>
      <c r="E9" s="117">
        <v>11</v>
      </c>
      <c r="F9" s="114">
        <v>3</v>
      </c>
      <c r="G9" s="98">
        <v>11</v>
      </c>
      <c r="H9" s="65">
        <f t="shared" si="0"/>
        <v>0</v>
      </c>
      <c r="I9" s="51"/>
      <c r="J9" s="53" t="str">
        <f t="shared" ref="J9:J19" si="15">IF(OR(COUNTBLANK(I9)&gt;0,COUNTBLANK(L9)&gt;0),"X",IF(OR(AND(I9=13,L9&gt;=0,L9&lt;13),AND(L9=13,I9&gt;=0,I9&lt;13)),IF(AL9=AT9,"-","X"),"X"))</f>
        <v>X</v>
      </c>
      <c r="K9" s="68">
        <f t="shared" si="1"/>
        <v>0</v>
      </c>
      <c r="L9" s="55"/>
      <c r="M9" s="70">
        <f t="shared" si="2"/>
        <v>0</v>
      </c>
      <c r="N9" s="66"/>
      <c r="O9" s="67" t="str">
        <f t="shared" ref="O9:O19" si="16">IF(OR(COUNTBLANK(N9)&gt;0,COUNTBLANK(Q9)&gt;0),"X",IF(OR(AND(N9=13,Q9&gt;=0,Q9&lt;13),AND(Q9=13,N9&gt;=0,N9&lt;13)),IF(AM9=AU9,"-","X"),"X"))</f>
        <v>X</v>
      </c>
      <c r="P9" s="68">
        <f t="shared" si="3"/>
        <v>0</v>
      </c>
      <c r="Q9" s="69"/>
      <c r="R9" s="70">
        <f t="shared" si="4"/>
        <v>0</v>
      </c>
      <c r="S9" s="66"/>
      <c r="T9" s="67" t="str">
        <f t="shared" ref="T9:T19" si="17">IF(OR(COUNTBLANK(S9)&gt;0,COUNTBLANK(V9)&gt;0),"X",IF(OR(AND(S9=13,V9&gt;=0,V9&lt;13),AND(V9=13,S9&gt;=0,S9&lt;13)),IF(AN9=AV9,"-","X"),"X"))</f>
        <v>X</v>
      </c>
      <c r="U9" s="68">
        <f t="shared" si="5"/>
        <v>0</v>
      </c>
      <c r="V9" s="69"/>
      <c r="W9" s="70">
        <f t="shared" si="6"/>
        <v>0</v>
      </c>
      <c r="X9" s="66"/>
      <c r="Y9" s="67" t="str">
        <f t="shared" ref="Y9:Y19" si="18">IF(OR(COUNTBLANK(X9)&gt;0,COUNTBLANK(AA9)&gt;0),"X",IF(OR(AND(X9=13,AA9&gt;=0,AA9&lt;13),AND(AA9=13,X9&gt;=0,X9&lt;13)),IF(AO9=AW9,"-","X"),"X"))</f>
        <v>X</v>
      </c>
      <c r="Z9" s="70">
        <f t="shared" si="7"/>
        <v>0</v>
      </c>
      <c r="AA9" s="69"/>
      <c r="AB9" s="70">
        <f t="shared" si="8"/>
        <v>0</v>
      </c>
      <c r="AC9" s="54"/>
      <c r="AD9" s="53" t="str">
        <f t="shared" ref="AD9:AD19" si="19">IF(OR(COUNTBLANK(AC9)&gt;0,COUNTBLANK(AF9)&gt;0),"X",IF(OR(AND(AC9=13,AF9&gt;=0,AF9&lt;13),AND(AF9=13,AC9&gt;=0,AC9&lt;13)),IF(AP9=AX9,"-","X"),"X"))</f>
        <v>X</v>
      </c>
      <c r="AE9" s="68">
        <f t="shared" si="9"/>
        <v>0</v>
      </c>
      <c r="AF9" s="56"/>
      <c r="AG9" s="111">
        <f t="shared" ref="AG9:AG19" si="20">I9-L9</f>
        <v>0</v>
      </c>
      <c r="AH9" s="33">
        <f t="shared" ref="AH9:AH19" si="21">N9-Q9</f>
        <v>0</v>
      </c>
      <c r="AI9" s="33">
        <f t="shared" ref="AI9:AI19" si="22">S9-V9</f>
        <v>0</v>
      </c>
      <c r="AJ9" s="33">
        <f t="shared" ref="AJ9:AJ19" si="23">X9-AA9</f>
        <v>0</v>
      </c>
      <c r="AK9" s="34">
        <f t="shared" ref="AK9:AK19" si="24">AC9-AF9</f>
        <v>0</v>
      </c>
      <c r="AL9" s="106">
        <f t="shared" ref="AL9:AL19" si="25">IF(I9=13,1,0)</f>
        <v>0</v>
      </c>
      <c r="AM9" s="107">
        <f t="shared" ref="AM9:AM19" si="26">IF(N9=13,1,0)</f>
        <v>0</v>
      </c>
      <c r="AN9" s="107">
        <f t="shared" ref="AN9:AN19" si="27">IF(S9=13,1,0)</f>
        <v>0</v>
      </c>
      <c r="AO9" s="107">
        <f t="shared" ref="AO9:AO19" si="28">IF(X9=13,1,0)</f>
        <v>0</v>
      </c>
      <c r="AP9" s="108">
        <f t="shared" ref="AP9:AP19" si="29">IF( AC9=13,1,0)</f>
        <v>0</v>
      </c>
      <c r="AQ9" s="40">
        <f t="shared" ref="AQ9:AQ19" si="30">SUM(AL9:AP9)</f>
        <v>0</v>
      </c>
      <c r="AR9" s="109">
        <f t="shared" ref="AR9:AR19" si="31">AG9+AH9+AI9+AJ9+AK9</f>
        <v>0</v>
      </c>
      <c r="AS9" s="80">
        <f t="shared" ref="AS9:AS19" si="32">SUM(AQ9+(AR9/100))</f>
        <v>0</v>
      </c>
      <c r="AT9" s="4">
        <f t="shared" ref="AT9:AT19" si="33">SUM(H9-K9)</f>
        <v>0</v>
      </c>
      <c r="AU9" s="4">
        <f t="shared" ref="AU9:AU19" si="34">SUM(M9-P9)</f>
        <v>0</v>
      </c>
      <c r="AV9" s="4">
        <f t="shared" ref="AV9:AV19" si="35">SUM(R9-U9)</f>
        <v>0</v>
      </c>
      <c r="AW9" s="4">
        <f t="shared" ref="AW9:AW19" si="36">SUM(W9-Z9)</f>
        <v>0</v>
      </c>
      <c r="AX9" s="4">
        <f t="shared" ref="AX9:AX19" si="37">SUM(AB9-AE9)</f>
        <v>0</v>
      </c>
      <c r="AY9" s="5">
        <f t="shared" si="10"/>
        <v>2</v>
      </c>
      <c r="AZ9" s="5">
        <f t="shared" si="11"/>
        <v>2</v>
      </c>
      <c r="BA9" s="5">
        <f t="shared" si="12"/>
        <v>2</v>
      </c>
      <c r="BB9" s="5">
        <f t="shared" si="13"/>
        <v>2</v>
      </c>
      <c r="BC9" s="5">
        <f t="shared" si="14"/>
        <v>2</v>
      </c>
      <c r="BD9" s="5">
        <f t="shared" ref="BD9:BD17" si="38">IF(AND(AY9=A9,AZ9=A9,BA9=A9,BB9=A9,BC9=A9,C9&lt;&gt;A9,C9&lt;&gt;D9,C9&lt;&gt;E9,C9&lt;&gt;F9,C9&lt;&gt;G9,D9&lt;&gt;A9,D9&lt;&gt;E9,D9&lt;&gt;F9,D9&lt;&gt;G9,E9&lt;&gt;A9,E9&lt;&gt;F9,E9&lt;&gt;G9,F9&lt;&gt;A9,F9&lt;&gt;G9,G9&lt;&gt;A9),A9,0)</f>
        <v>0</v>
      </c>
      <c r="BE9" s="5" t="str">
        <f t="shared" ref="BE9:BE19" si="39">IF(AND(COUNTBLANK(I9)&gt;0,COUNTBLANK(L9)&gt;0,COUNTBLANK(N9)&gt;0,COUNTBLANK(Q9)&gt;0,COUNTBLANK(S9)&gt;0,COUNTBLANK(V9)&gt;0,COUNTBLANK(X9)&gt;0,COUNTBLANK(AA9)&gt;0,COUNTBLANK(AC9)&gt;0,COUNTBLANK(AF9)&gt;0),"nee","ja")</f>
        <v>nee</v>
      </c>
    </row>
    <row r="10" spans="1:67" ht="24.95" customHeight="1" x14ac:dyDescent="0.2">
      <c r="A10" s="18">
        <v>3</v>
      </c>
      <c r="B10" s="17"/>
      <c r="C10" s="114">
        <v>4</v>
      </c>
      <c r="D10" s="118">
        <v>12</v>
      </c>
      <c r="E10" s="114">
        <v>6</v>
      </c>
      <c r="F10" s="114">
        <v>2</v>
      </c>
      <c r="G10" s="98">
        <v>10</v>
      </c>
      <c r="H10" s="65">
        <f t="shared" si="0"/>
        <v>0</v>
      </c>
      <c r="I10" s="51"/>
      <c r="J10" s="52" t="str">
        <f t="shared" si="15"/>
        <v>X</v>
      </c>
      <c r="K10" s="68">
        <f t="shared" si="1"/>
        <v>0</v>
      </c>
      <c r="L10" s="55"/>
      <c r="M10" s="70">
        <f t="shared" si="2"/>
        <v>0</v>
      </c>
      <c r="N10" s="66"/>
      <c r="O10" s="67" t="str">
        <f t="shared" si="16"/>
        <v>X</v>
      </c>
      <c r="P10" s="68">
        <f t="shared" si="3"/>
        <v>0</v>
      </c>
      <c r="Q10" s="69"/>
      <c r="R10" s="70">
        <f t="shared" si="4"/>
        <v>0</v>
      </c>
      <c r="S10" s="66"/>
      <c r="T10" s="67" t="str">
        <f t="shared" si="17"/>
        <v>X</v>
      </c>
      <c r="U10" s="68">
        <f t="shared" si="5"/>
        <v>0</v>
      </c>
      <c r="V10" s="69"/>
      <c r="W10" s="70">
        <f t="shared" si="6"/>
        <v>0</v>
      </c>
      <c r="X10" s="66"/>
      <c r="Y10" s="67" t="str">
        <f t="shared" si="18"/>
        <v>X</v>
      </c>
      <c r="Z10" s="70">
        <f t="shared" si="7"/>
        <v>0</v>
      </c>
      <c r="AA10" s="69"/>
      <c r="AB10" s="70">
        <f t="shared" si="8"/>
        <v>0</v>
      </c>
      <c r="AC10" s="51"/>
      <c r="AD10" s="52" t="str">
        <f t="shared" si="19"/>
        <v>X</v>
      </c>
      <c r="AE10" s="68">
        <f t="shared" si="9"/>
        <v>0</v>
      </c>
      <c r="AF10" s="55"/>
      <c r="AG10" s="111">
        <f t="shared" si="20"/>
        <v>0</v>
      </c>
      <c r="AH10" s="33">
        <f t="shared" si="21"/>
        <v>0</v>
      </c>
      <c r="AI10" s="33">
        <f t="shared" si="22"/>
        <v>0</v>
      </c>
      <c r="AJ10" s="33">
        <f t="shared" si="23"/>
        <v>0</v>
      </c>
      <c r="AK10" s="34">
        <f t="shared" si="24"/>
        <v>0</v>
      </c>
      <c r="AL10" s="106">
        <f t="shared" si="25"/>
        <v>0</v>
      </c>
      <c r="AM10" s="107">
        <f t="shared" si="26"/>
        <v>0</v>
      </c>
      <c r="AN10" s="107">
        <f t="shared" si="27"/>
        <v>0</v>
      </c>
      <c r="AO10" s="107">
        <f t="shared" si="28"/>
        <v>0</v>
      </c>
      <c r="AP10" s="108">
        <f t="shared" si="29"/>
        <v>0</v>
      </c>
      <c r="AQ10" s="40">
        <f t="shared" si="30"/>
        <v>0</v>
      </c>
      <c r="AR10" s="109">
        <f t="shared" si="31"/>
        <v>0</v>
      </c>
      <c r="AS10" s="80">
        <f t="shared" si="32"/>
        <v>0</v>
      </c>
      <c r="AT10" s="4">
        <f t="shared" si="33"/>
        <v>0</v>
      </c>
      <c r="AU10" s="4">
        <f t="shared" si="34"/>
        <v>0</v>
      </c>
      <c r="AV10" s="4">
        <f t="shared" si="35"/>
        <v>0</v>
      </c>
      <c r="AW10" s="4">
        <f t="shared" si="36"/>
        <v>0</v>
      </c>
      <c r="AX10" s="4">
        <f t="shared" si="37"/>
        <v>0</v>
      </c>
      <c r="AY10" s="5">
        <f t="shared" si="10"/>
        <v>3</v>
      </c>
      <c r="AZ10" s="5">
        <f t="shared" si="11"/>
        <v>3</v>
      </c>
      <c r="BA10" s="5">
        <f t="shared" si="12"/>
        <v>3</v>
      </c>
      <c r="BB10" s="5">
        <f t="shared" si="13"/>
        <v>3</v>
      </c>
      <c r="BC10" s="5">
        <f t="shared" si="14"/>
        <v>3</v>
      </c>
      <c r="BD10" s="5">
        <f t="shared" si="38"/>
        <v>3</v>
      </c>
      <c r="BE10" s="5" t="str">
        <f t="shared" si="39"/>
        <v>nee</v>
      </c>
    </row>
    <row r="11" spans="1:67" ht="24.95" customHeight="1" x14ac:dyDescent="0.2">
      <c r="A11" s="113">
        <v>4</v>
      </c>
      <c r="B11" s="17"/>
      <c r="C11" s="114">
        <v>3</v>
      </c>
      <c r="D11" s="114">
        <v>7</v>
      </c>
      <c r="E11" s="114">
        <v>5</v>
      </c>
      <c r="F11" s="114">
        <v>1</v>
      </c>
      <c r="G11" s="98">
        <v>9</v>
      </c>
      <c r="H11" s="65">
        <f t="shared" si="0"/>
        <v>0</v>
      </c>
      <c r="I11" s="51"/>
      <c r="J11" s="52" t="str">
        <f t="shared" si="15"/>
        <v>X</v>
      </c>
      <c r="K11" s="68">
        <f t="shared" si="1"/>
        <v>0</v>
      </c>
      <c r="L11" s="55"/>
      <c r="M11" s="70">
        <f t="shared" si="2"/>
        <v>0</v>
      </c>
      <c r="N11" s="66"/>
      <c r="O11" s="67" t="str">
        <f t="shared" si="16"/>
        <v>X</v>
      </c>
      <c r="P11" s="68">
        <f t="shared" si="3"/>
        <v>0</v>
      </c>
      <c r="Q11" s="69"/>
      <c r="R11" s="70">
        <f t="shared" si="4"/>
        <v>0</v>
      </c>
      <c r="S11" s="66"/>
      <c r="T11" s="67" t="str">
        <f t="shared" si="17"/>
        <v>X</v>
      </c>
      <c r="U11" s="68">
        <f t="shared" si="5"/>
        <v>0</v>
      </c>
      <c r="V11" s="69"/>
      <c r="W11" s="70">
        <f t="shared" si="6"/>
        <v>0</v>
      </c>
      <c r="X11" s="66"/>
      <c r="Y11" s="67" t="str">
        <f t="shared" si="18"/>
        <v>X</v>
      </c>
      <c r="Z11" s="70">
        <f t="shared" si="7"/>
        <v>0</v>
      </c>
      <c r="AA11" s="69"/>
      <c r="AB11" s="70">
        <f t="shared" si="8"/>
        <v>0</v>
      </c>
      <c r="AC11" s="51"/>
      <c r="AD11" s="52" t="str">
        <f t="shared" si="19"/>
        <v>X</v>
      </c>
      <c r="AE11" s="68">
        <f t="shared" si="9"/>
        <v>0</v>
      </c>
      <c r="AF11" s="55"/>
      <c r="AG11" s="111">
        <f t="shared" si="20"/>
        <v>0</v>
      </c>
      <c r="AH11" s="33">
        <f t="shared" si="21"/>
        <v>0</v>
      </c>
      <c r="AI11" s="33">
        <f t="shared" si="22"/>
        <v>0</v>
      </c>
      <c r="AJ11" s="33">
        <f t="shared" si="23"/>
        <v>0</v>
      </c>
      <c r="AK11" s="34">
        <f t="shared" si="24"/>
        <v>0</v>
      </c>
      <c r="AL11" s="106">
        <f t="shared" si="25"/>
        <v>0</v>
      </c>
      <c r="AM11" s="107">
        <f t="shared" si="26"/>
        <v>0</v>
      </c>
      <c r="AN11" s="107">
        <f t="shared" si="27"/>
        <v>0</v>
      </c>
      <c r="AO11" s="107">
        <f t="shared" si="28"/>
        <v>0</v>
      </c>
      <c r="AP11" s="108">
        <f t="shared" si="29"/>
        <v>0</v>
      </c>
      <c r="AQ11" s="40">
        <f t="shared" si="30"/>
        <v>0</v>
      </c>
      <c r="AR11" s="109">
        <f t="shared" si="31"/>
        <v>0</v>
      </c>
      <c r="AS11" s="80">
        <f t="shared" si="32"/>
        <v>0</v>
      </c>
      <c r="AT11" s="4">
        <f t="shared" si="33"/>
        <v>0</v>
      </c>
      <c r="AU11" s="4">
        <f t="shared" si="34"/>
        <v>0</v>
      </c>
      <c r="AV11" s="4">
        <f t="shared" si="35"/>
        <v>0</v>
      </c>
      <c r="AW11" s="4">
        <f t="shared" si="36"/>
        <v>0</v>
      </c>
      <c r="AX11" s="4">
        <f t="shared" si="37"/>
        <v>0</v>
      </c>
      <c r="AY11" s="5">
        <f t="shared" si="10"/>
        <v>4</v>
      </c>
      <c r="AZ11" s="5">
        <f t="shared" si="11"/>
        <v>4</v>
      </c>
      <c r="BA11" s="5">
        <f t="shared" si="12"/>
        <v>4</v>
      </c>
      <c r="BB11" s="5">
        <f t="shared" si="13"/>
        <v>4</v>
      </c>
      <c r="BC11" s="5">
        <f t="shared" si="14"/>
        <v>4</v>
      </c>
      <c r="BD11" s="5" t="e">
        <f>IF(AND(AY11=#REF!,AZ11=#REF!,BA11=#REF!,BB11=#REF!,BC11=#REF!,C11&lt;&gt;#REF!,C11&lt;&gt;D11,C11&lt;&gt;E11,C11&lt;&gt;F11,C11&lt;&gt;G11,D11&lt;&gt;#REF!,D11&lt;&gt;E11,D11&lt;&gt;F11,D11&lt;&gt;G11,E11&lt;&gt;#REF!,E11&lt;&gt;F11,E11&lt;&gt;G11,F11&lt;&gt;#REF!,F11&lt;&gt;G11,G11&lt;&gt;#REF!),#REF!,0)</f>
        <v>#REF!</v>
      </c>
      <c r="BE11" s="5" t="str">
        <f t="shared" si="39"/>
        <v>nee</v>
      </c>
    </row>
    <row r="12" spans="1:67" ht="24.95" customHeight="1" x14ac:dyDescent="0.2">
      <c r="A12" s="113">
        <v>5</v>
      </c>
      <c r="B12" s="17"/>
      <c r="C12" s="114">
        <v>6</v>
      </c>
      <c r="D12" s="114">
        <v>2</v>
      </c>
      <c r="E12" s="114">
        <v>4</v>
      </c>
      <c r="F12" s="114">
        <v>8</v>
      </c>
      <c r="G12" s="98">
        <v>7</v>
      </c>
      <c r="H12" s="65">
        <f t="shared" si="0"/>
        <v>0</v>
      </c>
      <c r="I12" s="51"/>
      <c r="J12" s="52" t="str">
        <f t="shared" si="15"/>
        <v>X</v>
      </c>
      <c r="K12" s="68">
        <f t="shared" si="1"/>
        <v>0</v>
      </c>
      <c r="L12" s="55"/>
      <c r="M12" s="70">
        <f t="shared" si="2"/>
        <v>0</v>
      </c>
      <c r="N12" s="66"/>
      <c r="O12" s="67" t="str">
        <f t="shared" si="16"/>
        <v>X</v>
      </c>
      <c r="P12" s="68">
        <f t="shared" si="3"/>
        <v>0</v>
      </c>
      <c r="Q12" s="69"/>
      <c r="R12" s="70">
        <f t="shared" si="4"/>
        <v>0</v>
      </c>
      <c r="S12" s="66"/>
      <c r="T12" s="67" t="str">
        <f t="shared" si="17"/>
        <v>X</v>
      </c>
      <c r="U12" s="68">
        <f t="shared" si="5"/>
        <v>0</v>
      </c>
      <c r="V12" s="69"/>
      <c r="W12" s="70">
        <f t="shared" si="6"/>
        <v>0</v>
      </c>
      <c r="X12" s="66"/>
      <c r="Y12" s="67" t="str">
        <f t="shared" si="18"/>
        <v>X</v>
      </c>
      <c r="Z12" s="70">
        <f t="shared" si="7"/>
        <v>0</v>
      </c>
      <c r="AA12" s="69"/>
      <c r="AB12" s="70">
        <f t="shared" si="8"/>
        <v>0</v>
      </c>
      <c r="AC12" s="51"/>
      <c r="AD12" s="52" t="str">
        <f t="shared" si="19"/>
        <v>X</v>
      </c>
      <c r="AE12" s="68">
        <f t="shared" si="9"/>
        <v>0</v>
      </c>
      <c r="AF12" s="55"/>
      <c r="AG12" s="111">
        <f t="shared" si="20"/>
        <v>0</v>
      </c>
      <c r="AH12" s="33">
        <f t="shared" si="21"/>
        <v>0</v>
      </c>
      <c r="AI12" s="33">
        <f t="shared" si="22"/>
        <v>0</v>
      </c>
      <c r="AJ12" s="33">
        <f t="shared" si="23"/>
        <v>0</v>
      </c>
      <c r="AK12" s="34">
        <f t="shared" si="24"/>
        <v>0</v>
      </c>
      <c r="AL12" s="106">
        <f t="shared" si="25"/>
        <v>0</v>
      </c>
      <c r="AM12" s="107">
        <f t="shared" si="26"/>
        <v>0</v>
      </c>
      <c r="AN12" s="107">
        <f t="shared" si="27"/>
        <v>0</v>
      </c>
      <c r="AO12" s="107">
        <f t="shared" si="28"/>
        <v>0</v>
      </c>
      <c r="AP12" s="108">
        <f t="shared" si="29"/>
        <v>0</v>
      </c>
      <c r="AQ12" s="40">
        <f t="shared" si="30"/>
        <v>0</v>
      </c>
      <c r="AR12" s="109">
        <f t="shared" si="31"/>
        <v>0</v>
      </c>
      <c r="AS12" s="80">
        <f t="shared" si="32"/>
        <v>0</v>
      </c>
      <c r="AT12" s="4">
        <f t="shared" si="33"/>
        <v>0</v>
      </c>
      <c r="AU12" s="4">
        <f t="shared" si="34"/>
        <v>0</v>
      </c>
      <c r="AV12" s="4">
        <f t="shared" si="35"/>
        <v>0</v>
      </c>
      <c r="AW12" s="4">
        <f t="shared" si="36"/>
        <v>0</v>
      </c>
      <c r="AX12" s="4">
        <f t="shared" si="37"/>
        <v>0</v>
      </c>
      <c r="AY12" s="5">
        <f t="shared" si="10"/>
        <v>5</v>
      </c>
      <c r="AZ12" s="5">
        <f t="shared" si="11"/>
        <v>5</v>
      </c>
      <c r="BA12" s="5">
        <f t="shared" si="12"/>
        <v>5</v>
      </c>
      <c r="BB12" s="5">
        <f t="shared" si="13"/>
        <v>5</v>
      </c>
      <c r="BC12" s="5">
        <f t="shared" si="14"/>
        <v>5</v>
      </c>
      <c r="BD12" s="5" t="e">
        <f>IF(AND(AY12=#REF!,AZ12=#REF!,BA12=#REF!,BB12=#REF!,BC12=#REF!,C12&lt;&gt;#REF!,C12&lt;&gt;D12,C12&lt;&gt;E12,C12&lt;&gt;F12,C12&lt;&gt;G12,D12&lt;&gt;#REF!,D12&lt;&gt;E12,D12&lt;&gt;F12,D12&lt;&gt;G12,E12&lt;&gt;#REF!,E12&lt;&gt;F12,E12&lt;&gt;G12,F12&lt;&gt;#REF!,F12&lt;&gt;G12,G12&lt;&gt;#REF!),#REF!,0)</f>
        <v>#REF!</v>
      </c>
      <c r="BE12" s="5" t="str">
        <f t="shared" si="39"/>
        <v>nee</v>
      </c>
    </row>
    <row r="13" spans="1:67" ht="24.95" customHeight="1" x14ac:dyDescent="0.2">
      <c r="A13" s="18">
        <v>6</v>
      </c>
      <c r="B13" s="17"/>
      <c r="C13" s="114">
        <v>5</v>
      </c>
      <c r="D13" s="114">
        <v>11</v>
      </c>
      <c r="E13" s="114">
        <v>3</v>
      </c>
      <c r="F13" s="114">
        <v>7</v>
      </c>
      <c r="G13" s="98">
        <v>8</v>
      </c>
      <c r="H13" s="65">
        <f t="shared" si="0"/>
        <v>0</v>
      </c>
      <c r="I13" s="51"/>
      <c r="J13" s="52" t="str">
        <f t="shared" si="15"/>
        <v>X</v>
      </c>
      <c r="K13" s="68">
        <f t="shared" si="1"/>
        <v>0</v>
      </c>
      <c r="L13" s="55"/>
      <c r="M13" s="70">
        <f t="shared" si="2"/>
        <v>0</v>
      </c>
      <c r="N13" s="66"/>
      <c r="O13" s="67" t="str">
        <f t="shared" si="16"/>
        <v>X</v>
      </c>
      <c r="P13" s="68">
        <f t="shared" si="3"/>
        <v>0</v>
      </c>
      <c r="Q13" s="69"/>
      <c r="R13" s="70">
        <f t="shared" si="4"/>
        <v>0</v>
      </c>
      <c r="S13" s="66"/>
      <c r="T13" s="67" t="str">
        <f t="shared" si="17"/>
        <v>X</v>
      </c>
      <c r="U13" s="68">
        <f t="shared" si="5"/>
        <v>0</v>
      </c>
      <c r="V13" s="69"/>
      <c r="W13" s="70">
        <f t="shared" si="6"/>
        <v>0</v>
      </c>
      <c r="X13" s="66"/>
      <c r="Y13" s="67" t="str">
        <f t="shared" si="18"/>
        <v>X</v>
      </c>
      <c r="Z13" s="70">
        <f t="shared" si="7"/>
        <v>0</v>
      </c>
      <c r="AA13" s="69"/>
      <c r="AB13" s="70">
        <f t="shared" si="8"/>
        <v>0</v>
      </c>
      <c r="AC13" s="51"/>
      <c r="AD13" s="52" t="str">
        <f t="shared" si="19"/>
        <v>X</v>
      </c>
      <c r="AE13" s="68">
        <f t="shared" si="9"/>
        <v>0</v>
      </c>
      <c r="AF13" s="55"/>
      <c r="AG13" s="111">
        <f t="shared" si="20"/>
        <v>0</v>
      </c>
      <c r="AH13" s="33">
        <f t="shared" si="21"/>
        <v>0</v>
      </c>
      <c r="AI13" s="33">
        <f t="shared" si="22"/>
        <v>0</v>
      </c>
      <c r="AJ13" s="33">
        <f t="shared" si="23"/>
        <v>0</v>
      </c>
      <c r="AK13" s="34">
        <f t="shared" si="24"/>
        <v>0</v>
      </c>
      <c r="AL13" s="106">
        <f t="shared" si="25"/>
        <v>0</v>
      </c>
      <c r="AM13" s="107">
        <f t="shared" si="26"/>
        <v>0</v>
      </c>
      <c r="AN13" s="107">
        <f t="shared" si="27"/>
        <v>0</v>
      </c>
      <c r="AO13" s="107">
        <f t="shared" si="28"/>
        <v>0</v>
      </c>
      <c r="AP13" s="108">
        <f t="shared" si="29"/>
        <v>0</v>
      </c>
      <c r="AQ13" s="40">
        <f t="shared" si="30"/>
        <v>0</v>
      </c>
      <c r="AR13" s="109">
        <f t="shared" si="31"/>
        <v>0</v>
      </c>
      <c r="AS13" s="80">
        <f t="shared" si="32"/>
        <v>0</v>
      </c>
      <c r="AT13" s="4">
        <f t="shared" si="33"/>
        <v>0</v>
      </c>
      <c r="AU13" s="4">
        <f t="shared" si="34"/>
        <v>0</v>
      </c>
      <c r="AV13" s="4">
        <f t="shared" si="35"/>
        <v>0</v>
      </c>
      <c r="AW13" s="4">
        <f t="shared" si="36"/>
        <v>0</v>
      </c>
      <c r="AX13" s="4">
        <f t="shared" si="37"/>
        <v>0</v>
      </c>
      <c r="AY13" s="5">
        <f t="shared" si="10"/>
        <v>6</v>
      </c>
      <c r="AZ13" s="5">
        <f t="shared" si="11"/>
        <v>6</v>
      </c>
      <c r="BA13" s="5">
        <f t="shared" si="12"/>
        <v>6</v>
      </c>
      <c r="BB13" s="5">
        <f t="shared" si="13"/>
        <v>6</v>
      </c>
      <c r="BC13" s="5">
        <f t="shared" si="14"/>
        <v>6</v>
      </c>
      <c r="BD13" s="5">
        <f t="shared" si="38"/>
        <v>6</v>
      </c>
      <c r="BE13" s="5" t="str">
        <f t="shared" si="39"/>
        <v>nee</v>
      </c>
    </row>
    <row r="14" spans="1:67" ht="24.95" customHeight="1" x14ac:dyDescent="0.2">
      <c r="A14" s="18">
        <v>7</v>
      </c>
      <c r="B14" s="17"/>
      <c r="C14" s="114">
        <v>8</v>
      </c>
      <c r="D14" s="114">
        <v>4</v>
      </c>
      <c r="E14" s="114">
        <v>12</v>
      </c>
      <c r="F14" s="114">
        <v>6</v>
      </c>
      <c r="G14" s="98">
        <v>5</v>
      </c>
      <c r="H14" s="65">
        <f t="shared" si="0"/>
        <v>0</v>
      </c>
      <c r="I14" s="51"/>
      <c r="J14" s="52" t="str">
        <f t="shared" si="15"/>
        <v>X</v>
      </c>
      <c r="K14" s="68">
        <f t="shared" si="1"/>
        <v>0</v>
      </c>
      <c r="L14" s="55"/>
      <c r="M14" s="70">
        <f t="shared" si="2"/>
        <v>0</v>
      </c>
      <c r="N14" s="66"/>
      <c r="O14" s="67" t="str">
        <f t="shared" si="16"/>
        <v>X</v>
      </c>
      <c r="P14" s="68">
        <f t="shared" si="3"/>
        <v>0</v>
      </c>
      <c r="Q14" s="69"/>
      <c r="R14" s="70">
        <f t="shared" si="4"/>
        <v>0</v>
      </c>
      <c r="S14" s="66"/>
      <c r="T14" s="67" t="str">
        <f t="shared" si="17"/>
        <v>X</v>
      </c>
      <c r="U14" s="68">
        <f t="shared" si="5"/>
        <v>0</v>
      </c>
      <c r="V14" s="69"/>
      <c r="W14" s="70">
        <f t="shared" si="6"/>
        <v>0</v>
      </c>
      <c r="X14" s="66"/>
      <c r="Y14" s="67" t="str">
        <f t="shared" si="18"/>
        <v>X</v>
      </c>
      <c r="Z14" s="70">
        <f t="shared" si="7"/>
        <v>0</v>
      </c>
      <c r="AA14" s="69"/>
      <c r="AB14" s="70">
        <f t="shared" si="8"/>
        <v>0</v>
      </c>
      <c r="AC14" s="51"/>
      <c r="AD14" s="52" t="str">
        <f t="shared" si="19"/>
        <v>X</v>
      </c>
      <c r="AE14" s="68">
        <f t="shared" si="9"/>
        <v>0</v>
      </c>
      <c r="AF14" s="55"/>
      <c r="AG14" s="111">
        <f t="shared" si="20"/>
        <v>0</v>
      </c>
      <c r="AH14" s="33">
        <f t="shared" si="21"/>
        <v>0</v>
      </c>
      <c r="AI14" s="33">
        <f t="shared" si="22"/>
        <v>0</v>
      </c>
      <c r="AJ14" s="33">
        <f t="shared" si="23"/>
        <v>0</v>
      </c>
      <c r="AK14" s="34">
        <f t="shared" si="24"/>
        <v>0</v>
      </c>
      <c r="AL14" s="106">
        <f t="shared" si="25"/>
        <v>0</v>
      </c>
      <c r="AM14" s="107">
        <f t="shared" si="26"/>
        <v>0</v>
      </c>
      <c r="AN14" s="107">
        <f t="shared" si="27"/>
        <v>0</v>
      </c>
      <c r="AO14" s="107">
        <f t="shared" si="28"/>
        <v>0</v>
      </c>
      <c r="AP14" s="108">
        <f t="shared" si="29"/>
        <v>0</v>
      </c>
      <c r="AQ14" s="40">
        <f t="shared" si="30"/>
        <v>0</v>
      </c>
      <c r="AR14" s="109">
        <f t="shared" si="31"/>
        <v>0</v>
      </c>
      <c r="AS14" s="80">
        <f t="shared" si="32"/>
        <v>0</v>
      </c>
      <c r="AT14" s="4">
        <f t="shared" si="33"/>
        <v>0</v>
      </c>
      <c r="AU14" s="4">
        <f t="shared" si="34"/>
        <v>0</v>
      </c>
      <c r="AV14" s="4">
        <f t="shared" si="35"/>
        <v>0</v>
      </c>
      <c r="AW14" s="4">
        <f t="shared" si="36"/>
        <v>0</v>
      </c>
      <c r="AX14" s="4">
        <f t="shared" si="37"/>
        <v>0</v>
      </c>
      <c r="AY14" s="5">
        <f t="shared" si="10"/>
        <v>7</v>
      </c>
      <c r="AZ14" s="5">
        <f t="shared" si="11"/>
        <v>7</v>
      </c>
      <c r="BA14" s="5">
        <f t="shared" si="12"/>
        <v>7</v>
      </c>
      <c r="BB14" s="5">
        <f t="shared" si="13"/>
        <v>7</v>
      </c>
      <c r="BC14" s="5">
        <f t="shared" si="14"/>
        <v>7</v>
      </c>
      <c r="BD14" s="5">
        <f t="shared" si="38"/>
        <v>7</v>
      </c>
      <c r="BE14" s="5" t="str">
        <f t="shared" si="39"/>
        <v>nee</v>
      </c>
    </row>
    <row r="15" spans="1:67" ht="24.95" customHeight="1" x14ac:dyDescent="0.2">
      <c r="A15" s="18">
        <v>8</v>
      </c>
      <c r="B15" s="17"/>
      <c r="C15" s="114">
        <v>7</v>
      </c>
      <c r="D15" s="114">
        <v>9</v>
      </c>
      <c r="E15" s="114">
        <v>10</v>
      </c>
      <c r="F15" s="114">
        <v>5</v>
      </c>
      <c r="G15" s="98">
        <v>6</v>
      </c>
      <c r="H15" s="65">
        <f t="shared" si="0"/>
        <v>0</v>
      </c>
      <c r="I15" s="51"/>
      <c r="J15" s="52" t="str">
        <f t="shared" si="15"/>
        <v>X</v>
      </c>
      <c r="K15" s="68">
        <f t="shared" si="1"/>
        <v>0</v>
      </c>
      <c r="L15" s="55"/>
      <c r="M15" s="70">
        <f t="shared" si="2"/>
        <v>0</v>
      </c>
      <c r="N15" s="66"/>
      <c r="O15" s="67" t="str">
        <f t="shared" si="16"/>
        <v>X</v>
      </c>
      <c r="P15" s="68">
        <f t="shared" si="3"/>
        <v>0</v>
      </c>
      <c r="Q15" s="69"/>
      <c r="R15" s="70">
        <f t="shared" si="4"/>
        <v>0</v>
      </c>
      <c r="S15" s="66"/>
      <c r="T15" s="67" t="str">
        <f t="shared" si="17"/>
        <v>X</v>
      </c>
      <c r="U15" s="68">
        <f t="shared" si="5"/>
        <v>0</v>
      </c>
      <c r="V15" s="69"/>
      <c r="W15" s="70">
        <f t="shared" si="6"/>
        <v>0</v>
      </c>
      <c r="X15" s="66"/>
      <c r="Y15" s="67" t="str">
        <f t="shared" si="18"/>
        <v>X</v>
      </c>
      <c r="Z15" s="70">
        <f t="shared" si="7"/>
        <v>0</v>
      </c>
      <c r="AA15" s="69"/>
      <c r="AB15" s="70">
        <f t="shared" si="8"/>
        <v>0</v>
      </c>
      <c r="AC15" s="51"/>
      <c r="AD15" s="52" t="str">
        <f t="shared" si="19"/>
        <v>X</v>
      </c>
      <c r="AE15" s="68">
        <f t="shared" si="9"/>
        <v>0</v>
      </c>
      <c r="AF15" s="55"/>
      <c r="AG15" s="111">
        <f t="shared" si="20"/>
        <v>0</v>
      </c>
      <c r="AH15" s="33">
        <f t="shared" si="21"/>
        <v>0</v>
      </c>
      <c r="AI15" s="33">
        <f t="shared" si="22"/>
        <v>0</v>
      </c>
      <c r="AJ15" s="33">
        <f t="shared" si="23"/>
        <v>0</v>
      </c>
      <c r="AK15" s="34">
        <f t="shared" si="24"/>
        <v>0</v>
      </c>
      <c r="AL15" s="106">
        <f t="shared" si="25"/>
        <v>0</v>
      </c>
      <c r="AM15" s="107">
        <f t="shared" si="26"/>
        <v>0</v>
      </c>
      <c r="AN15" s="107">
        <f t="shared" si="27"/>
        <v>0</v>
      </c>
      <c r="AO15" s="107">
        <f t="shared" si="28"/>
        <v>0</v>
      </c>
      <c r="AP15" s="108">
        <f t="shared" si="29"/>
        <v>0</v>
      </c>
      <c r="AQ15" s="40">
        <f t="shared" si="30"/>
        <v>0</v>
      </c>
      <c r="AR15" s="109">
        <f t="shared" si="31"/>
        <v>0</v>
      </c>
      <c r="AS15" s="80">
        <f t="shared" si="32"/>
        <v>0</v>
      </c>
      <c r="AT15" s="4">
        <f t="shared" si="33"/>
        <v>0</v>
      </c>
      <c r="AU15" s="4">
        <f t="shared" si="34"/>
        <v>0</v>
      </c>
      <c r="AV15" s="4">
        <f t="shared" si="35"/>
        <v>0</v>
      </c>
      <c r="AW15" s="4">
        <f t="shared" si="36"/>
        <v>0</v>
      </c>
      <c r="AX15" s="4">
        <f t="shared" si="37"/>
        <v>0</v>
      </c>
      <c r="AY15" s="5">
        <f t="shared" si="10"/>
        <v>8</v>
      </c>
      <c r="AZ15" s="5">
        <f t="shared" si="11"/>
        <v>8</v>
      </c>
      <c r="BA15" s="5">
        <f t="shared" si="12"/>
        <v>8</v>
      </c>
      <c r="BB15" s="5">
        <f t="shared" si="13"/>
        <v>8</v>
      </c>
      <c r="BC15" s="5">
        <f t="shared" si="14"/>
        <v>8</v>
      </c>
      <c r="BD15" s="5">
        <f t="shared" si="38"/>
        <v>8</v>
      </c>
      <c r="BE15" s="5" t="str">
        <f t="shared" si="39"/>
        <v>nee</v>
      </c>
    </row>
    <row r="16" spans="1:67" ht="24.95" customHeight="1" x14ac:dyDescent="0.2">
      <c r="A16" s="18">
        <v>9</v>
      </c>
      <c r="B16" s="17"/>
      <c r="C16" s="114">
        <v>10</v>
      </c>
      <c r="D16" s="114">
        <v>8</v>
      </c>
      <c r="E16" s="114">
        <v>1</v>
      </c>
      <c r="F16" s="114">
        <v>12</v>
      </c>
      <c r="G16" s="98">
        <v>4</v>
      </c>
      <c r="H16" s="65">
        <f t="shared" si="0"/>
        <v>0</v>
      </c>
      <c r="I16" s="51"/>
      <c r="J16" s="52" t="str">
        <f t="shared" si="15"/>
        <v>X</v>
      </c>
      <c r="K16" s="68">
        <f t="shared" si="1"/>
        <v>0</v>
      </c>
      <c r="L16" s="55"/>
      <c r="M16" s="70">
        <f t="shared" si="2"/>
        <v>0</v>
      </c>
      <c r="N16" s="66"/>
      <c r="O16" s="67" t="str">
        <f t="shared" si="16"/>
        <v>X</v>
      </c>
      <c r="P16" s="68">
        <f t="shared" si="3"/>
        <v>0</v>
      </c>
      <c r="Q16" s="69"/>
      <c r="R16" s="70">
        <f t="shared" si="4"/>
        <v>0</v>
      </c>
      <c r="S16" s="66"/>
      <c r="T16" s="67" t="str">
        <f t="shared" si="17"/>
        <v>X</v>
      </c>
      <c r="U16" s="68">
        <f t="shared" si="5"/>
        <v>0</v>
      </c>
      <c r="V16" s="69"/>
      <c r="W16" s="70">
        <f t="shared" si="6"/>
        <v>0</v>
      </c>
      <c r="X16" s="66"/>
      <c r="Y16" s="67" t="str">
        <f t="shared" si="18"/>
        <v>X</v>
      </c>
      <c r="Z16" s="70">
        <f t="shared" si="7"/>
        <v>0</v>
      </c>
      <c r="AA16" s="69"/>
      <c r="AB16" s="70">
        <f t="shared" si="8"/>
        <v>0</v>
      </c>
      <c r="AC16" s="51"/>
      <c r="AD16" s="52" t="str">
        <f t="shared" si="19"/>
        <v>X</v>
      </c>
      <c r="AE16" s="68">
        <f t="shared" si="9"/>
        <v>0</v>
      </c>
      <c r="AF16" s="55"/>
      <c r="AG16" s="111">
        <f t="shared" si="20"/>
        <v>0</v>
      </c>
      <c r="AH16" s="33">
        <f t="shared" si="21"/>
        <v>0</v>
      </c>
      <c r="AI16" s="33">
        <f t="shared" si="22"/>
        <v>0</v>
      </c>
      <c r="AJ16" s="33">
        <f t="shared" si="23"/>
        <v>0</v>
      </c>
      <c r="AK16" s="34">
        <f t="shared" si="24"/>
        <v>0</v>
      </c>
      <c r="AL16" s="106">
        <f t="shared" si="25"/>
        <v>0</v>
      </c>
      <c r="AM16" s="107">
        <f t="shared" si="26"/>
        <v>0</v>
      </c>
      <c r="AN16" s="107">
        <f t="shared" si="27"/>
        <v>0</v>
      </c>
      <c r="AO16" s="107">
        <f t="shared" si="28"/>
        <v>0</v>
      </c>
      <c r="AP16" s="108">
        <f t="shared" si="29"/>
        <v>0</v>
      </c>
      <c r="AQ16" s="40">
        <f t="shared" si="30"/>
        <v>0</v>
      </c>
      <c r="AR16" s="109">
        <f t="shared" si="31"/>
        <v>0</v>
      </c>
      <c r="AS16" s="80">
        <f t="shared" si="32"/>
        <v>0</v>
      </c>
      <c r="AT16" s="4">
        <f t="shared" si="33"/>
        <v>0</v>
      </c>
      <c r="AU16" s="4">
        <f t="shared" si="34"/>
        <v>0</v>
      </c>
      <c r="AV16" s="4">
        <f t="shared" si="35"/>
        <v>0</v>
      </c>
      <c r="AW16" s="4">
        <f t="shared" si="36"/>
        <v>0</v>
      </c>
      <c r="AX16" s="4">
        <f t="shared" si="37"/>
        <v>0</v>
      </c>
      <c r="AY16" s="5">
        <f t="shared" si="10"/>
        <v>9</v>
      </c>
      <c r="AZ16" s="5">
        <f t="shared" si="11"/>
        <v>9</v>
      </c>
      <c r="BA16" s="5">
        <f t="shared" si="12"/>
        <v>9</v>
      </c>
      <c r="BB16" s="5">
        <f t="shared" si="13"/>
        <v>9</v>
      </c>
      <c r="BC16" s="5">
        <f t="shared" si="14"/>
        <v>9</v>
      </c>
      <c r="BD16" s="5">
        <f t="shared" si="38"/>
        <v>9</v>
      </c>
      <c r="BE16" s="5" t="str">
        <f t="shared" si="39"/>
        <v>nee</v>
      </c>
    </row>
    <row r="17" spans="1:57" ht="24.95" customHeight="1" x14ac:dyDescent="0.2">
      <c r="A17" s="18">
        <v>10</v>
      </c>
      <c r="B17" s="17"/>
      <c r="C17" s="114">
        <v>9</v>
      </c>
      <c r="D17" s="114">
        <v>1</v>
      </c>
      <c r="E17" s="119">
        <v>8</v>
      </c>
      <c r="F17" s="114">
        <v>11</v>
      </c>
      <c r="G17" s="98">
        <v>3</v>
      </c>
      <c r="H17" s="65">
        <f t="shared" si="0"/>
        <v>0</v>
      </c>
      <c r="I17" s="51"/>
      <c r="J17" s="52" t="str">
        <f t="shared" si="15"/>
        <v>X</v>
      </c>
      <c r="K17" s="68">
        <f t="shared" si="1"/>
        <v>0</v>
      </c>
      <c r="L17" s="55"/>
      <c r="M17" s="70">
        <f t="shared" si="2"/>
        <v>0</v>
      </c>
      <c r="N17" s="66"/>
      <c r="O17" s="67" t="str">
        <f t="shared" si="16"/>
        <v>X</v>
      </c>
      <c r="P17" s="68">
        <f t="shared" si="3"/>
        <v>0</v>
      </c>
      <c r="Q17" s="69"/>
      <c r="R17" s="70">
        <f t="shared" si="4"/>
        <v>0</v>
      </c>
      <c r="S17" s="66"/>
      <c r="T17" s="67" t="str">
        <f t="shared" si="17"/>
        <v>X</v>
      </c>
      <c r="U17" s="68">
        <f t="shared" si="5"/>
        <v>0</v>
      </c>
      <c r="V17" s="69"/>
      <c r="W17" s="70">
        <f t="shared" si="6"/>
        <v>0</v>
      </c>
      <c r="X17" s="66"/>
      <c r="Y17" s="67" t="str">
        <f t="shared" si="18"/>
        <v>X</v>
      </c>
      <c r="Z17" s="70">
        <f t="shared" si="7"/>
        <v>0</v>
      </c>
      <c r="AA17" s="69"/>
      <c r="AB17" s="70">
        <f t="shared" si="8"/>
        <v>0</v>
      </c>
      <c r="AC17" s="51"/>
      <c r="AD17" s="52" t="str">
        <f t="shared" si="19"/>
        <v>X</v>
      </c>
      <c r="AE17" s="68">
        <f t="shared" si="9"/>
        <v>0</v>
      </c>
      <c r="AF17" s="55"/>
      <c r="AG17" s="111">
        <f t="shared" si="20"/>
        <v>0</v>
      </c>
      <c r="AH17" s="33">
        <f t="shared" si="21"/>
        <v>0</v>
      </c>
      <c r="AI17" s="33">
        <f t="shared" si="22"/>
        <v>0</v>
      </c>
      <c r="AJ17" s="33">
        <f t="shared" si="23"/>
        <v>0</v>
      </c>
      <c r="AK17" s="34">
        <f t="shared" si="24"/>
        <v>0</v>
      </c>
      <c r="AL17" s="106">
        <f t="shared" si="25"/>
        <v>0</v>
      </c>
      <c r="AM17" s="107">
        <f t="shared" si="26"/>
        <v>0</v>
      </c>
      <c r="AN17" s="107">
        <f t="shared" si="27"/>
        <v>0</v>
      </c>
      <c r="AO17" s="107">
        <f t="shared" si="28"/>
        <v>0</v>
      </c>
      <c r="AP17" s="108">
        <f t="shared" si="29"/>
        <v>0</v>
      </c>
      <c r="AQ17" s="40">
        <f t="shared" si="30"/>
        <v>0</v>
      </c>
      <c r="AR17" s="109">
        <f t="shared" si="31"/>
        <v>0</v>
      </c>
      <c r="AS17" s="80">
        <f t="shared" si="32"/>
        <v>0</v>
      </c>
      <c r="AT17" s="4">
        <f t="shared" si="33"/>
        <v>0</v>
      </c>
      <c r="AU17" s="4">
        <f t="shared" si="34"/>
        <v>0</v>
      </c>
      <c r="AV17" s="4">
        <f t="shared" si="35"/>
        <v>0</v>
      </c>
      <c r="AW17" s="4">
        <f t="shared" si="36"/>
        <v>0</v>
      </c>
      <c r="AX17" s="4">
        <f t="shared" si="37"/>
        <v>0</v>
      </c>
      <c r="AY17" s="5">
        <f t="shared" si="10"/>
        <v>10</v>
      </c>
      <c r="AZ17" s="5">
        <f t="shared" si="11"/>
        <v>10</v>
      </c>
      <c r="BA17" s="5">
        <f t="shared" si="12"/>
        <v>10</v>
      </c>
      <c r="BB17" s="5">
        <f t="shared" si="13"/>
        <v>10</v>
      </c>
      <c r="BC17" s="5">
        <f t="shared" si="14"/>
        <v>10</v>
      </c>
      <c r="BD17" s="5">
        <f t="shared" si="38"/>
        <v>10</v>
      </c>
      <c r="BE17" s="5" t="str">
        <f t="shared" si="39"/>
        <v>nee</v>
      </c>
    </row>
    <row r="18" spans="1:57" ht="24.95" customHeight="1" x14ac:dyDescent="0.2">
      <c r="A18" s="113">
        <v>11</v>
      </c>
      <c r="B18" s="17"/>
      <c r="C18" s="114">
        <v>12</v>
      </c>
      <c r="D18" s="114">
        <v>6</v>
      </c>
      <c r="E18" s="114">
        <v>2</v>
      </c>
      <c r="F18" s="114">
        <v>10</v>
      </c>
      <c r="G18" s="98">
        <v>2</v>
      </c>
      <c r="H18" s="65">
        <f t="shared" si="0"/>
        <v>0</v>
      </c>
      <c r="I18" s="51"/>
      <c r="J18" s="52" t="str">
        <f t="shared" si="15"/>
        <v>X</v>
      </c>
      <c r="K18" s="68">
        <f t="shared" si="1"/>
        <v>0</v>
      </c>
      <c r="L18" s="55"/>
      <c r="M18" s="70">
        <f t="shared" si="2"/>
        <v>0</v>
      </c>
      <c r="N18" s="66"/>
      <c r="O18" s="67" t="str">
        <f t="shared" si="16"/>
        <v>X</v>
      </c>
      <c r="P18" s="68">
        <f t="shared" si="3"/>
        <v>0</v>
      </c>
      <c r="Q18" s="69"/>
      <c r="R18" s="70">
        <f t="shared" si="4"/>
        <v>0</v>
      </c>
      <c r="S18" s="66"/>
      <c r="T18" s="67" t="str">
        <f t="shared" si="17"/>
        <v>X</v>
      </c>
      <c r="U18" s="68">
        <f t="shared" si="5"/>
        <v>0</v>
      </c>
      <c r="V18" s="69"/>
      <c r="W18" s="70">
        <f t="shared" si="6"/>
        <v>0</v>
      </c>
      <c r="X18" s="66"/>
      <c r="Y18" s="67" t="str">
        <f t="shared" si="18"/>
        <v>X</v>
      </c>
      <c r="Z18" s="70">
        <f t="shared" si="7"/>
        <v>0</v>
      </c>
      <c r="AA18" s="69"/>
      <c r="AB18" s="70">
        <f t="shared" si="8"/>
        <v>0</v>
      </c>
      <c r="AC18" s="51"/>
      <c r="AD18" s="52" t="str">
        <f t="shared" si="19"/>
        <v>X</v>
      </c>
      <c r="AE18" s="68">
        <f t="shared" si="9"/>
        <v>0</v>
      </c>
      <c r="AF18" s="55"/>
      <c r="AG18" s="111">
        <f t="shared" si="20"/>
        <v>0</v>
      </c>
      <c r="AH18" s="33">
        <f t="shared" si="21"/>
        <v>0</v>
      </c>
      <c r="AI18" s="33">
        <f t="shared" si="22"/>
        <v>0</v>
      </c>
      <c r="AJ18" s="33">
        <f t="shared" si="23"/>
        <v>0</v>
      </c>
      <c r="AK18" s="34">
        <f t="shared" si="24"/>
        <v>0</v>
      </c>
      <c r="AL18" s="106">
        <f t="shared" si="25"/>
        <v>0</v>
      </c>
      <c r="AM18" s="107">
        <f t="shared" si="26"/>
        <v>0</v>
      </c>
      <c r="AN18" s="107">
        <f t="shared" si="27"/>
        <v>0</v>
      </c>
      <c r="AO18" s="107">
        <f t="shared" si="28"/>
        <v>0</v>
      </c>
      <c r="AP18" s="108">
        <f t="shared" si="29"/>
        <v>0</v>
      </c>
      <c r="AQ18" s="40">
        <f t="shared" si="30"/>
        <v>0</v>
      </c>
      <c r="AR18" s="109">
        <f t="shared" si="31"/>
        <v>0</v>
      </c>
      <c r="AS18" s="80">
        <f t="shared" si="32"/>
        <v>0</v>
      </c>
      <c r="AT18" s="4">
        <f t="shared" si="33"/>
        <v>0</v>
      </c>
      <c r="AU18" s="4">
        <f t="shared" si="34"/>
        <v>0</v>
      </c>
      <c r="AV18" s="4">
        <f t="shared" si="35"/>
        <v>0</v>
      </c>
      <c r="AW18" s="4">
        <f t="shared" si="36"/>
        <v>0</v>
      </c>
      <c r="AX18" s="4">
        <f t="shared" si="37"/>
        <v>0</v>
      </c>
      <c r="AY18" s="5">
        <f t="shared" si="10"/>
        <v>11</v>
      </c>
      <c r="AZ18" s="5">
        <f t="shared" si="11"/>
        <v>11</v>
      </c>
      <c r="BA18" s="5">
        <f t="shared" si="12"/>
        <v>11</v>
      </c>
      <c r="BB18" s="5">
        <f t="shared" si="13"/>
        <v>11</v>
      </c>
      <c r="BC18" s="5">
        <f t="shared" si="14"/>
        <v>11</v>
      </c>
      <c r="BD18" s="5" t="e">
        <f>IF(AND(AY18=#REF!,AZ18=#REF!,BA18=#REF!,BB18=#REF!,BC18=#REF!,C18&lt;&gt;#REF!,C18&lt;&gt;D18,C18&lt;&gt;E18,C18&lt;&gt;F18,C18&lt;&gt;G18,D18&lt;&gt;#REF!,D18&lt;&gt;E18,D18&lt;&gt;F18,D18&lt;&gt;G18,E18&lt;&gt;#REF!,E18&lt;&gt;F18,E18&lt;&gt;G18,F18&lt;&gt;#REF!,F18&lt;&gt;G18,G18&lt;&gt;#REF!),#REF!,0)</f>
        <v>#REF!</v>
      </c>
      <c r="BE18" s="5" t="str">
        <f t="shared" si="39"/>
        <v>nee</v>
      </c>
    </row>
    <row r="19" spans="1:57" ht="24.95" customHeight="1" x14ac:dyDescent="0.2">
      <c r="A19" s="113">
        <v>12</v>
      </c>
      <c r="B19" s="17"/>
      <c r="C19" s="114">
        <v>11</v>
      </c>
      <c r="D19" s="114">
        <v>3</v>
      </c>
      <c r="E19" s="114">
        <v>7</v>
      </c>
      <c r="F19" s="114">
        <v>9</v>
      </c>
      <c r="G19" s="98">
        <v>1</v>
      </c>
      <c r="H19" s="65">
        <f t="shared" si="0"/>
        <v>0</v>
      </c>
      <c r="I19" s="51"/>
      <c r="J19" s="52" t="str">
        <f t="shared" si="15"/>
        <v>X</v>
      </c>
      <c r="K19" s="68">
        <f t="shared" si="1"/>
        <v>0</v>
      </c>
      <c r="L19" s="55"/>
      <c r="M19" s="70">
        <f t="shared" si="2"/>
        <v>0</v>
      </c>
      <c r="N19" s="66"/>
      <c r="O19" s="67" t="str">
        <f t="shared" si="16"/>
        <v>X</v>
      </c>
      <c r="P19" s="68">
        <f t="shared" si="3"/>
        <v>0</v>
      </c>
      <c r="Q19" s="69"/>
      <c r="R19" s="70">
        <f t="shared" si="4"/>
        <v>0</v>
      </c>
      <c r="S19" s="66"/>
      <c r="T19" s="67" t="str">
        <f t="shared" si="17"/>
        <v>X</v>
      </c>
      <c r="U19" s="68">
        <f t="shared" si="5"/>
        <v>0</v>
      </c>
      <c r="V19" s="69"/>
      <c r="W19" s="70">
        <f t="shared" si="6"/>
        <v>0</v>
      </c>
      <c r="X19" s="66"/>
      <c r="Y19" s="67" t="str">
        <f t="shared" si="18"/>
        <v>X</v>
      </c>
      <c r="Z19" s="70">
        <f t="shared" si="7"/>
        <v>0</v>
      </c>
      <c r="AA19" s="69"/>
      <c r="AB19" s="70">
        <f t="shared" si="8"/>
        <v>0</v>
      </c>
      <c r="AC19" s="51"/>
      <c r="AD19" s="52" t="str">
        <f t="shared" si="19"/>
        <v>X</v>
      </c>
      <c r="AE19" s="68">
        <f t="shared" si="9"/>
        <v>0</v>
      </c>
      <c r="AF19" s="55"/>
      <c r="AG19" s="111">
        <f t="shared" si="20"/>
        <v>0</v>
      </c>
      <c r="AH19" s="33">
        <f t="shared" si="21"/>
        <v>0</v>
      </c>
      <c r="AI19" s="33">
        <f t="shared" si="22"/>
        <v>0</v>
      </c>
      <c r="AJ19" s="33">
        <f t="shared" si="23"/>
        <v>0</v>
      </c>
      <c r="AK19" s="34">
        <f t="shared" si="24"/>
        <v>0</v>
      </c>
      <c r="AL19" s="106">
        <f t="shared" si="25"/>
        <v>0</v>
      </c>
      <c r="AM19" s="107">
        <f t="shared" si="26"/>
        <v>0</v>
      </c>
      <c r="AN19" s="107">
        <f t="shared" si="27"/>
        <v>0</v>
      </c>
      <c r="AO19" s="107">
        <f t="shared" si="28"/>
        <v>0</v>
      </c>
      <c r="AP19" s="108">
        <f t="shared" si="29"/>
        <v>0</v>
      </c>
      <c r="AQ19" s="40">
        <f t="shared" si="30"/>
        <v>0</v>
      </c>
      <c r="AR19" s="109">
        <f t="shared" si="31"/>
        <v>0</v>
      </c>
      <c r="AS19" s="80">
        <f t="shared" si="32"/>
        <v>0</v>
      </c>
      <c r="AT19" s="4">
        <f t="shared" si="33"/>
        <v>0</v>
      </c>
      <c r="AU19" s="4">
        <f t="shared" si="34"/>
        <v>0</v>
      </c>
      <c r="AV19" s="4">
        <f t="shared" si="35"/>
        <v>0</v>
      </c>
      <c r="AW19" s="4">
        <f t="shared" si="36"/>
        <v>0</v>
      </c>
      <c r="AX19" s="4">
        <f t="shared" si="37"/>
        <v>0</v>
      </c>
      <c r="AY19" s="5">
        <f t="shared" si="10"/>
        <v>12</v>
      </c>
      <c r="AZ19" s="5">
        <f t="shared" si="11"/>
        <v>12</v>
      </c>
      <c r="BA19" s="5">
        <f t="shared" si="12"/>
        <v>12</v>
      </c>
      <c r="BB19" s="5">
        <f t="shared" si="13"/>
        <v>12</v>
      </c>
      <c r="BC19" s="5">
        <f t="shared" si="14"/>
        <v>12</v>
      </c>
      <c r="BD19" s="5" t="e">
        <f>IF(AND(AY19=#REF!,AZ19=#REF!,BA19=#REF!,BB19=#REF!,BC19=#REF!,C19&lt;&gt;#REF!,C19&lt;&gt;D19,C19&lt;&gt;E19,C19&lt;&gt;F19,C19&lt;&gt;G19,D19&lt;&gt;#REF!,D19&lt;&gt;E19,D19&lt;&gt;F19,D19&lt;&gt;G19,E19&lt;&gt;#REF!,E19&lt;&gt;F19,E19&lt;&gt;G19,F19&lt;&gt;#REF!,F19&lt;&gt;G19,G19&lt;&gt;#REF!),#REF!,0)</f>
        <v>#REF!</v>
      </c>
      <c r="BE19" s="5" t="str">
        <f t="shared" si="39"/>
        <v>nee</v>
      </c>
    </row>
    <row r="20" spans="1:57" x14ac:dyDescent="0.2">
      <c r="AB20" s="112"/>
    </row>
    <row r="21" spans="1:57" x14ac:dyDescent="0.2">
      <c r="C21" s="1">
        <f>SUM(C8:C20)</f>
        <v>78</v>
      </c>
      <c r="D21" s="1">
        <f>SUM(D8:D20)</f>
        <v>78</v>
      </c>
      <c r="E21" s="1">
        <f>SUM(E8:E20)</f>
        <v>78</v>
      </c>
      <c r="F21" s="1">
        <f>SUM(F8:F20)</f>
        <v>78</v>
      </c>
      <c r="G21" s="1">
        <f>SUM(G8:G20)</f>
        <v>78</v>
      </c>
    </row>
    <row r="23" spans="1:57" x14ac:dyDescent="0.2">
      <c r="C23" s="120"/>
      <c r="D23" s="120"/>
      <c r="E23" s="120"/>
      <c r="F23" s="120"/>
      <c r="G23" s="120"/>
    </row>
    <row r="24" spans="1:57" x14ac:dyDescent="0.2">
      <c r="C24" s="120"/>
      <c r="D24" s="120"/>
      <c r="E24" s="120"/>
      <c r="F24" s="120"/>
      <c r="G24" s="120"/>
    </row>
    <row r="25" spans="1:57" x14ac:dyDescent="0.2">
      <c r="C25" s="120"/>
      <c r="D25" s="120"/>
      <c r="E25" s="120"/>
      <c r="F25" s="120"/>
      <c r="G25" s="120"/>
    </row>
    <row r="26" spans="1:57" x14ac:dyDescent="0.2">
      <c r="C26" s="120"/>
      <c r="D26" s="120"/>
      <c r="E26" s="120"/>
      <c r="F26" s="120"/>
      <c r="G26" s="120"/>
    </row>
    <row r="27" spans="1:57" x14ac:dyDescent="0.2">
      <c r="C27" s="120"/>
      <c r="D27" s="120"/>
      <c r="E27" s="120"/>
      <c r="F27" s="120"/>
      <c r="G27" s="120"/>
    </row>
    <row r="28" spans="1:57" x14ac:dyDescent="0.2">
      <c r="C28" s="120"/>
      <c r="D28" s="120"/>
      <c r="E28" s="120"/>
      <c r="F28" s="120"/>
      <c r="G28" s="120"/>
    </row>
    <row r="29" spans="1:57" x14ac:dyDescent="0.2">
      <c r="C29" s="120"/>
      <c r="D29" s="120"/>
      <c r="E29" s="120"/>
      <c r="F29" s="120"/>
      <c r="G29" s="120"/>
    </row>
    <row r="30" spans="1:57" x14ac:dyDescent="0.2">
      <c r="C30" s="120"/>
      <c r="D30" s="120"/>
      <c r="E30" s="120"/>
      <c r="F30" s="120"/>
      <c r="G30" s="120"/>
    </row>
    <row r="31" spans="1:57" x14ac:dyDescent="0.2">
      <c r="C31" s="120"/>
      <c r="D31" s="120"/>
      <c r="E31" s="120"/>
      <c r="F31" s="120"/>
      <c r="G31" s="120"/>
    </row>
    <row r="32" spans="1:57" x14ac:dyDescent="0.2">
      <c r="C32" s="120"/>
      <c r="D32" s="120"/>
      <c r="E32" s="120"/>
      <c r="F32" s="120"/>
      <c r="G32" s="120"/>
    </row>
    <row r="33" spans="3:7" x14ac:dyDescent="0.2">
      <c r="C33" s="120"/>
      <c r="D33" s="120"/>
      <c r="E33" s="120"/>
      <c r="F33" s="120"/>
      <c r="G33" s="120"/>
    </row>
    <row r="34" spans="3:7" x14ac:dyDescent="0.2">
      <c r="C34" s="120"/>
      <c r="D34" s="120"/>
      <c r="E34" s="120"/>
      <c r="F34" s="120"/>
      <c r="G34" s="120"/>
    </row>
  </sheetData>
  <protectedRanges>
    <protectedRange password="E9FC" sqref="AG1:AR6 AG20:AR65507 Z1:Z65507 W1:W65507 M1:M65507 P1:P65507 R1:R65507 U1:U65507 H1:H65507 K1:K65507 AE1:AE65507 AB1:AB65507" name="berekeningen" securityDescriptor="O:WDG:WDD:(A;;CC;;;S-1-5-21-1497286466-2735331895-2234620177-1006)"/>
    <protectedRange password="E9FC" sqref="AG7:AR7" name="berekeningen_2_1" securityDescriptor="O:WDG:WDD:(A;;CC;;;S-1-5-21-1497286466-2735331895-2234620177-1006)"/>
    <protectedRange password="E9FC" sqref="AG8:AR19" name="berekeningen_1_1" securityDescriptor="O:WDG:WDD:(A;;CC;;;S-1-5-21-1497286466-2735331895-2234620177-1006)"/>
  </protectedRanges>
  <mergeCells count="8">
    <mergeCell ref="AY7:BD7"/>
    <mergeCell ref="A3:AS3"/>
    <mergeCell ref="A5:AS5"/>
    <mergeCell ref="I7:L7"/>
    <mergeCell ref="N7:Q7"/>
    <mergeCell ref="S7:V7"/>
    <mergeCell ref="X7:AA7"/>
    <mergeCell ref="AC7:AF7"/>
  </mergeCells>
  <phoneticPr fontId="0" type="noConversion"/>
  <conditionalFormatting sqref="A8">
    <cfRule type="cellIs" dxfId="8" priority="1" stopIfTrue="1" operator="notEqual">
      <formula>$BD$8</formula>
    </cfRule>
  </conditionalFormatting>
  <conditionalFormatting sqref="A9">
    <cfRule type="cellIs" dxfId="7" priority="2" stopIfTrue="1" operator="notEqual">
      <formula>$BD$9</formula>
    </cfRule>
  </conditionalFormatting>
  <conditionalFormatting sqref="A10">
    <cfRule type="cellIs" dxfId="6" priority="3" stopIfTrue="1" operator="notEqual">
      <formula>$BD$10</formula>
    </cfRule>
  </conditionalFormatting>
  <conditionalFormatting sqref="A13">
    <cfRule type="cellIs" dxfId="5" priority="6" stopIfTrue="1" operator="notEqual">
      <formula>$BD$13</formula>
    </cfRule>
  </conditionalFormatting>
  <conditionalFormatting sqref="A14">
    <cfRule type="cellIs" dxfId="4" priority="7" stopIfTrue="1" operator="notEqual">
      <formula>$BD$14</formula>
    </cfRule>
  </conditionalFormatting>
  <conditionalFormatting sqref="A15">
    <cfRule type="cellIs" dxfId="3" priority="8" stopIfTrue="1" operator="notEqual">
      <formula>$BD$15</formula>
    </cfRule>
  </conditionalFormatting>
  <conditionalFormatting sqref="A16">
    <cfRule type="cellIs" dxfId="2" priority="9" stopIfTrue="1" operator="notEqual">
      <formula>$BD$16</formula>
    </cfRule>
  </conditionalFormatting>
  <conditionalFormatting sqref="A17">
    <cfRule type="cellIs" dxfId="1" priority="10" stopIfTrue="1" operator="notEqual">
      <formula>$BD$17</formula>
    </cfRule>
  </conditionalFormatting>
  <printOptions horizontalCentered="1"/>
  <pageMargins left="0.19685039370078741" right="0.19685039370078741" top="0.19685039370078741" bottom="0.19685039370078741" header="0.31496062992125984" footer="0.55118110236220474"/>
  <pageSetup paperSize="9" scale="90" fitToHeight="4" orientation="landscape" horizontalDpi="4294967293" verticalDpi="36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1"/>
  <sheetViews>
    <sheetView workbookViewId="0">
      <pane ySplit="7" topLeftCell="A8" activePane="bottomLeft" state="frozen"/>
      <selection pane="bottomLeft" activeCell="C8" sqref="C8:G19"/>
    </sheetView>
  </sheetViews>
  <sheetFormatPr defaultRowHeight="12.75" x14ac:dyDescent="0.2"/>
  <cols>
    <col min="1" max="1" width="4.42578125" style="1" customWidth="1"/>
    <col min="2" max="2" width="25.7109375" style="1" customWidth="1"/>
    <col min="3" max="7" width="4.28515625" style="1" customWidth="1"/>
    <col min="8" max="8" width="3.7109375" style="1" customWidth="1"/>
    <col min="9" max="9" width="1.7109375" style="1" customWidth="1"/>
    <col min="10" max="11" width="3.7109375" style="1" customWidth="1"/>
    <col min="12" max="12" width="1.7109375" style="1" customWidth="1"/>
    <col min="13" max="14" width="3.7109375" style="1" customWidth="1"/>
    <col min="15" max="15" width="1.7109375" style="1" customWidth="1"/>
    <col min="16" max="17" width="3.7109375" style="1" customWidth="1"/>
    <col min="18" max="18" width="1.7109375" style="1" customWidth="1"/>
    <col min="19" max="20" width="3.7109375" style="1" customWidth="1"/>
    <col min="21" max="21" width="1.7109375" style="1" customWidth="1"/>
    <col min="22" max="22" width="3.7109375" style="1" customWidth="1"/>
    <col min="23" max="23" width="4.28515625" style="1" customWidth="1"/>
    <col min="24" max="27" width="4.140625" style="1" customWidth="1"/>
    <col min="28" max="28" width="3.85546875" style="1" customWidth="1"/>
    <col min="29" max="33" width="3.7109375" style="1" customWidth="1"/>
    <col min="34" max="34" width="4.7109375" style="1" customWidth="1"/>
    <col min="35" max="38" width="8.7109375" style="1" customWidth="1"/>
    <col min="39" max="16384" width="9.140625" style="1"/>
  </cols>
  <sheetData>
    <row r="1" spans="1:38" ht="13.5" thickTop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20"/>
      <c r="AI1" s="10"/>
    </row>
    <row r="2" spans="1:38" x14ac:dyDescent="0.2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21"/>
      <c r="AI2" s="10"/>
    </row>
    <row r="3" spans="1:38" ht="15.75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 t="s">
        <v>10</v>
      </c>
      <c r="O3" s="12"/>
      <c r="P3" s="12"/>
      <c r="Q3" s="12"/>
      <c r="R3" s="12"/>
      <c r="S3" s="12"/>
      <c r="T3" s="12"/>
      <c r="U3" s="12"/>
      <c r="V3" s="12"/>
      <c r="W3" s="12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22"/>
      <c r="AI3" s="10"/>
    </row>
    <row r="4" spans="1:38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21"/>
      <c r="AI4" s="10"/>
    </row>
    <row r="5" spans="1:38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 t="s">
        <v>11</v>
      </c>
      <c r="O5" s="15"/>
      <c r="P5" s="15"/>
      <c r="Q5" s="15"/>
      <c r="R5" s="15"/>
      <c r="S5" s="15"/>
      <c r="T5" s="15"/>
      <c r="U5" s="15"/>
      <c r="V5" s="15"/>
      <c r="W5" s="15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23"/>
      <c r="AI5" s="10"/>
    </row>
    <row r="6" spans="1:38" ht="20.100000000000001" customHeight="1" thickBo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  <c r="AI6" s="10"/>
    </row>
    <row r="7" spans="1:38" ht="37.5" customHeight="1" thickTop="1" thickBot="1" x14ac:dyDescent="0.25">
      <c r="A7" s="48"/>
      <c r="B7" s="49" t="s">
        <v>0</v>
      </c>
      <c r="C7" s="50" t="s">
        <v>7</v>
      </c>
      <c r="D7" s="50" t="s">
        <v>8</v>
      </c>
      <c r="E7" s="50" t="s">
        <v>9</v>
      </c>
      <c r="F7" s="50" t="s">
        <v>25</v>
      </c>
      <c r="G7" s="50" t="s">
        <v>26</v>
      </c>
      <c r="H7" s="133" t="s">
        <v>1</v>
      </c>
      <c r="I7" s="134"/>
      <c r="J7" s="134"/>
      <c r="K7" s="133" t="s">
        <v>2</v>
      </c>
      <c r="L7" s="134"/>
      <c r="M7" s="134"/>
      <c r="N7" s="133" t="s">
        <v>3</v>
      </c>
      <c r="O7" s="134"/>
      <c r="P7" s="134"/>
      <c r="Q7" s="133" t="s">
        <v>19</v>
      </c>
      <c r="R7" s="134"/>
      <c r="S7" s="134"/>
      <c r="T7" s="133" t="s">
        <v>20</v>
      </c>
      <c r="U7" s="134"/>
      <c r="V7" s="135"/>
      <c r="W7" s="41" t="s">
        <v>27</v>
      </c>
      <c r="X7" s="42" t="s">
        <v>6</v>
      </c>
      <c r="Y7" s="42" t="s">
        <v>21</v>
      </c>
      <c r="Z7" s="42" t="s">
        <v>22</v>
      </c>
      <c r="AA7" s="43" t="s">
        <v>23</v>
      </c>
      <c r="AB7" s="44" t="s">
        <v>28</v>
      </c>
      <c r="AC7" s="45" t="s">
        <v>29</v>
      </c>
      <c r="AD7" s="45" t="s">
        <v>30</v>
      </c>
      <c r="AE7" s="45" t="s">
        <v>31</v>
      </c>
      <c r="AF7" s="45" t="s">
        <v>32</v>
      </c>
      <c r="AG7" s="46" t="s">
        <v>5</v>
      </c>
      <c r="AH7" s="47" t="s">
        <v>4</v>
      </c>
      <c r="AI7" s="28"/>
      <c r="AJ7" s="6"/>
      <c r="AK7" s="6"/>
      <c r="AL7" s="6"/>
    </row>
    <row r="8" spans="1:38" ht="24.95" customHeight="1" thickTop="1" x14ac:dyDescent="0.2">
      <c r="A8" s="26">
        <v>1</v>
      </c>
      <c r="B8" s="27"/>
      <c r="C8" s="115">
        <v>2</v>
      </c>
      <c r="D8" s="114">
        <v>10</v>
      </c>
      <c r="E8" s="115">
        <v>9</v>
      </c>
      <c r="F8" s="115">
        <v>4</v>
      </c>
      <c r="G8" s="116">
        <v>12</v>
      </c>
      <c r="H8" s="29"/>
      <c r="I8" s="30" t="s">
        <v>33</v>
      </c>
      <c r="J8" s="31"/>
      <c r="K8" s="29"/>
      <c r="L8" s="30" t="s">
        <v>33</v>
      </c>
      <c r="M8" s="31"/>
      <c r="N8" s="29"/>
      <c r="O8" s="30" t="s">
        <v>33</v>
      </c>
      <c r="P8" s="31"/>
      <c r="Q8" s="29"/>
      <c r="R8" s="30" t="s">
        <v>33</v>
      </c>
      <c r="S8" s="31"/>
      <c r="T8" s="29"/>
      <c r="U8" s="30" t="s">
        <v>33</v>
      </c>
      <c r="V8" s="32"/>
      <c r="W8" s="33"/>
      <c r="X8" s="33"/>
      <c r="Y8" s="33"/>
      <c r="Z8" s="33"/>
      <c r="AA8" s="34"/>
      <c r="AB8" s="35"/>
      <c r="AC8" s="36"/>
      <c r="AD8" s="36"/>
      <c r="AE8" s="36"/>
      <c r="AF8" s="37"/>
      <c r="AG8" s="38"/>
      <c r="AH8" s="39"/>
      <c r="AI8" s="10"/>
    </row>
    <row r="9" spans="1:38" ht="24.95" customHeight="1" x14ac:dyDescent="0.2">
      <c r="A9" s="18">
        <v>2</v>
      </c>
      <c r="B9" s="17"/>
      <c r="C9" s="114">
        <v>1</v>
      </c>
      <c r="D9" s="114">
        <v>5</v>
      </c>
      <c r="E9" s="117">
        <v>11</v>
      </c>
      <c r="F9" s="114">
        <v>3</v>
      </c>
      <c r="G9" s="98">
        <v>11</v>
      </c>
      <c r="H9" s="29"/>
      <c r="I9" s="30" t="s">
        <v>33</v>
      </c>
      <c r="J9" s="31"/>
      <c r="K9" s="29"/>
      <c r="L9" s="30" t="s">
        <v>33</v>
      </c>
      <c r="M9" s="31"/>
      <c r="N9" s="29"/>
      <c r="O9" s="30" t="s">
        <v>33</v>
      </c>
      <c r="P9" s="31"/>
      <c r="Q9" s="29"/>
      <c r="R9" s="30" t="s">
        <v>33</v>
      </c>
      <c r="S9" s="31"/>
      <c r="T9" s="29"/>
      <c r="U9" s="30" t="s">
        <v>33</v>
      </c>
      <c r="V9" s="32"/>
      <c r="W9" s="33"/>
      <c r="X9" s="33"/>
      <c r="Y9" s="33"/>
      <c r="Z9" s="33"/>
      <c r="AA9" s="34"/>
      <c r="AB9" s="35"/>
      <c r="AC9" s="36"/>
      <c r="AD9" s="36"/>
      <c r="AE9" s="36"/>
      <c r="AF9" s="37"/>
      <c r="AG9" s="40"/>
      <c r="AH9" s="39"/>
      <c r="AI9" s="10"/>
    </row>
    <row r="10" spans="1:38" ht="24.95" customHeight="1" x14ac:dyDescent="0.2">
      <c r="A10" s="18">
        <v>3</v>
      </c>
      <c r="B10" s="17"/>
      <c r="C10" s="114">
        <v>4</v>
      </c>
      <c r="D10" s="118">
        <v>12</v>
      </c>
      <c r="E10" s="114">
        <v>6</v>
      </c>
      <c r="F10" s="114">
        <v>2</v>
      </c>
      <c r="G10" s="98">
        <v>10</v>
      </c>
      <c r="H10" s="29"/>
      <c r="I10" s="30" t="s">
        <v>33</v>
      </c>
      <c r="J10" s="31"/>
      <c r="K10" s="29"/>
      <c r="L10" s="30" t="s">
        <v>33</v>
      </c>
      <c r="M10" s="31"/>
      <c r="N10" s="29"/>
      <c r="O10" s="30" t="s">
        <v>33</v>
      </c>
      <c r="P10" s="31"/>
      <c r="Q10" s="29"/>
      <c r="R10" s="30" t="s">
        <v>33</v>
      </c>
      <c r="S10" s="31"/>
      <c r="T10" s="29"/>
      <c r="U10" s="30" t="s">
        <v>33</v>
      </c>
      <c r="V10" s="32"/>
      <c r="W10" s="33"/>
      <c r="X10" s="33"/>
      <c r="Y10" s="33"/>
      <c r="Z10" s="33"/>
      <c r="AA10" s="34"/>
      <c r="AB10" s="35"/>
      <c r="AC10" s="36"/>
      <c r="AD10" s="36"/>
      <c r="AE10" s="36"/>
      <c r="AF10" s="37"/>
      <c r="AG10" s="40"/>
      <c r="AH10" s="39"/>
      <c r="AI10" s="10"/>
    </row>
    <row r="11" spans="1:38" ht="24.95" customHeight="1" x14ac:dyDescent="0.2">
      <c r="A11" s="18">
        <v>4</v>
      </c>
      <c r="B11" s="17"/>
      <c r="C11" s="114">
        <v>3</v>
      </c>
      <c r="D11" s="114">
        <v>7</v>
      </c>
      <c r="E11" s="114">
        <v>5</v>
      </c>
      <c r="F11" s="114">
        <v>1</v>
      </c>
      <c r="G11" s="98">
        <v>9</v>
      </c>
      <c r="H11" s="29"/>
      <c r="I11" s="30" t="s">
        <v>33</v>
      </c>
      <c r="J11" s="31"/>
      <c r="K11" s="29"/>
      <c r="L11" s="30" t="s">
        <v>33</v>
      </c>
      <c r="M11" s="31"/>
      <c r="N11" s="29"/>
      <c r="O11" s="30" t="s">
        <v>33</v>
      </c>
      <c r="P11" s="31"/>
      <c r="Q11" s="29"/>
      <c r="R11" s="30" t="s">
        <v>33</v>
      </c>
      <c r="S11" s="31"/>
      <c r="T11" s="29"/>
      <c r="U11" s="30" t="s">
        <v>33</v>
      </c>
      <c r="V11" s="32"/>
      <c r="W11" s="33"/>
      <c r="X11" s="33"/>
      <c r="Y11" s="33"/>
      <c r="Z11" s="33"/>
      <c r="AA11" s="34"/>
      <c r="AB11" s="35"/>
      <c r="AC11" s="36"/>
      <c r="AD11" s="36"/>
      <c r="AE11" s="36"/>
      <c r="AF11" s="37"/>
      <c r="AG11" s="40"/>
      <c r="AH11" s="39"/>
      <c r="AI11" s="10"/>
    </row>
    <row r="12" spans="1:38" ht="24.95" customHeight="1" x14ac:dyDescent="0.2">
      <c r="A12" s="18">
        <v>5</v>
      </c>
      <c r="B12" s="17"/>
      <c r="C12" s="114">
        <v>6</v>
      </c>
      <c r="D12" s="114">
        <v>2</v>
      </c>
      <c r="E12" s="114">
        <v>4</v>
      </c>
      <c r="F12" s="114">
        <v>8</v>
      </c>
      <c r="G12" s="98">
        <v>7</v>
      </c>
      <c r="H12" s="29"/>
      <c r="I12" s="30" t="s">
        <v>33</v>
      </c>
      <c r="J12" s="31"/>
      <c r="K12" s="29"/>
      <c r="L12" s="30" t="s">
        <v>33</v>
      </c>
      <c r="M12" s="31"/>
      <c r="N12" s="29"/>
      <c r="O12" s="30" t="s">
        <v>33</v>
      </c>
      <c r="P12" s="31"/>
      <c r="Q12" s="29"/>
      <c r="R12" s="30" t="s">
        <v>33</v>
      </c>
      <c r="S12" s="31"/>
      <c r="T12" s="29"/>
      <c r="U12" s="30" t="s">
        <v>33</v>
      </c>
      <c r="V12" s="32"/>
      <c r="W12" s="33"/>
      <c r="X12" s="33"/>
      <c r="Y12" s="33"/>
      <c r="Z12" s="33"/>
      <c r="AA12" s="34"/>
      <c r="AB12" s="35"/>
      <c r="AC12" s="36"/>
      <c r="AD12" s="36"/>
      <c r="AE12" s="36"/>
      <c r="AF12" s="37"/>
      <c r="AG12" s="40"/>
      <c r="AH12" s="39"/>
      <c r="AI12" s="10"/>
    </row>
    <row r="13" spans="1:38" ht="24.95" customHeight="1" x14ac:dyDescent="0.2">
      <c r="A13" s="18">
        <v>6</v>
      </c>
      <c r="B13" s="17"/>
      <c r="C13" s="114">
        <v>5</v>
      </c>
      <c r="D13" s="114">
        <v>11</v>
      </c>
      <c r="E13" s="114">
        <v>3</v>
      </c>
      <c r="F13" s="114">
        <v>7</v>
      </c>
      <c r="G13" s="98">
        <v>8</v>
      </c>
      <c r="H13" s="29"/>
      <c r="I13" s="30" t="s">
        <v>33</v>
      </c>
      <c r="J13" s="31"/>
      <c r="K13" s="29"/>
      <c r="L13" s="30" t="s">
        <v>33</v>
      </c>
      <c r="M13" s="31"/>
      <c r="N13" s="29"/>
      <c r="O13" s="30" t="s">
        <v>33</v>
      </c>
      <c r="P13" s="31"/>
      <c r="Q13" s="29"/>
      <c r="R13" s="30" t="s">
        <v>33</v>
      </c>
      <c r="S13" s="31"/>
      <c r="T13" s="29"/>
      <c r="U13" s="30" t="s">
        <v>33</v>
      </c>
      <c r="V13" s="32"/>
      <c r="W13" s="33"/>
      <c r="X13" s="33"/>
      <c r="Y13" s="33"/>
      <c r="Z13" s="33"/>
      <c r="AA13" s="34"/>
      <c r="AB13" s="35"/>
      <c r="AC13" s="36"/>
      <c r="AD13" s="36"/>
      <c r="AE13" s="36"/>
      <c r="AF13" s="37"/>
      <c r="AG13" s="40"/>
      <c r="AH13" s="39"/>
      <c r="AI13" s="10"/>
    </row>
    <row r="14" spans="1:38" ht="24.95" customHeight="1" x14ac:dyDescent="0.2">
      <c r="A14" s="18">
        <v>7</v>
      </c>
      <c r="B14" s="19"/>
      <c r="C14" s="114">
        <v>8</v>
      </c>
      <c r="D14" s="114">
        <v>4</v>
      </c>
      <c r="E14" s="114">
        <v>12</v>
      </c>
      <c r="F14" s="114">
        <v>6</v>
      </c>
      <c r="G14" s="98">
        <v>5</v>
      </c>
      <c r="H14" s="29"/>
      <c r="I14" s="30" t="s">
        <v>33</v>
      </c>
      <c r="J14" s="31"/>
      <c r="K14" s="29"/>
      <c r="L14" s="30" t="s">
        <v>33</v>
      </c>
      <c r="M14" s="31"/>
      <c r="N14" s="29"/>
      <c r="O14" s="30" t="s">
        <v>33</v>
      </c>
      <c r="P14" s="31"/>
      <c r="Q14" s="29"/>
      <c r="R14" s="30" t="s">
        <v>33</v>
      </c>
      <c r="S14" s="31"/>
      <c r="T14" s="29"/>
      <c r="U14" s="30" t="s">
        <v>33</v>
      </c>
      <c r="V14" s="32"/>
      <c r="W14" s="33"/>
      <c r="X14" s="33"/>
      <c r="Y14" s="33"/>
      <c r="Z14" s="33"/>
      <c r="AA14" s="34"/>
      <c r="AB14" s="35"/>
      <c r="AC14" s="36"/>
      <c r="AD14" s="36"/>
      <c r="AE14" s="36"/>
      <c r="AF14" s="37"/>
      <c r="AG14" s="40"/>
      <c r="AH14" s="39"/>
      <c r="AI14" s="10"/>
    </row>
    <row r="15" spans="1:38" ht="24.95" customHeight="1" x14ac:dyDescent="0.2">
      <c r="A15" s="18">
        <v>8</v>
      </c>
      <c r="B15" s="17"/>
      <c r="C15" s="114">
        <v>7</v>
      </c>
      <c r="D15" s="114">
        <v>9</v>
      </c>
      <c r="E15" s="114">
        <v>10</v>
      </c>
      <c r="F15" s="114">
        <v>5</v>
      </c>
      <c r="G15" s="98">
        <v>6</v>
      </c>
      <c r="H15" s="29"/>
      <c r="I15" s="30" t="s">
        <v>33</v>
      </c>
      <c r="J15" s="31"/>
      <c r="K15" s="29"/>
      <c r="L15" s="30" t="s">
        <v>33</v>
      </c>
      <c r="M15" s="31"/>
      <c r="N15" s="29"/>
      <c r="O15" s="30" t="s">
        <v>33</v>
      </c>
      <c r="P15" s="31"/>
      <c r="Q15" s="29"/>
      <c r="R15" s="30" t="s">
        <v>33</v>
      </c>
      <c r="S15" s="31"/>
      <c r="T15" s="29"/>
      <c r="U15" s="30" t="s">
        <v>33</v>
      </c>
      <c r="V15" s="32"/>
      <c r="W15" s="33"/>
      <c r="X15" s="33"/>
      <c r="Y15" s="33"/>
      <c r="Z15" s="33"/>
      <c r="AA15" s="34"/>
      <c r="AB15" s="35"/>
      <c r="AC15" s="36"/>
      <c r="AD15" s="36"/>
      <c r="AE15" s="36"/>
      <c r="AF15" s="37"/>
      <c r="AG15" s="40"/>
      <c r="AH15" s="39"/>
      <c r="AI15" s="10"/>
    </row>
    <row r="16" spans="1:38" ht="24.95" customHeight="1" x14ac:dyDescent="0.2">
      <c r="A16" s="18">
        <v>9</v>
      </c>
      <c r="B16" s="17"/>
      <c r="C16" s="114">
        <v>10</v>
      </c>
      <c r="D16" s="114">
        <v>8</v>
      </c>
      <c r="E16" s="114">
        <v>1</v>
      </c>
      <c r="F16" s="114">
        <v>12</v>
      </c>
      <c r="G16" s="98">
        <v>4</v>
      </c>
      <c r="H16" s="29"/>
      <c r="I16" s="30" t="s">
        <v>33</v>
      </c>
      <c r="J16" s="31"/>
      <c r="K16" s="29"/>
      <c r="L16" s="30" t="s">
        <v>33</v>
      </c>
      <c r="M16" s="31"/>
      <c r="N16" s="29"/>
      <c r="O16" s="30" t="s">
        <v>33</v>
      </c>
      <c r="P16" s="31"/>
      <c r="Q16" s="29"/>
      <c r="R16" s="30" t="s">
        <v>33</v>
      </c>
      <c r="S16" s="31"/>
      <c r="T16" s="29"/>
      <c r="U16" s="30" t="s">
        <v>33</v>
      </c>
      <c r="V16" s="32"/>
      <c r="W16" s="33"/>
      <c r="X16" s="33"/>
      <c r="Y16" s="33"/>
      <c r="Z16" s="33"/>
      <c r="AA16" s="34"/>
      <c r="AB16" s="35"/>
      <c r="AC16" s="36"/>
      <c r="AD16" s="36"/>
      <c r="AE16" s="36"/>
      <c r="AF16" s="37"/>
      <c r="AG16" s="40"/>
      <c r="AH16" s="39"/>
      <c r="AI16" s="10"/>
    </row>
    <row r="17" spans="1:35" ht="24.95" customHeight="1" x14ac:dyDescent="0.2">
      <c r="A17" s="18">
        <v>10</v>
      </c>
      <c r="B17" s="19"/>
      <c r="C17" s="114">
        <v>9</v>
      </c>
      <c r="D17" s="114">
        <v>1</v>
      </c>
      <c r="E17" s="119">
        <v>8</v>
      </c>
      <c r="F17" s="114">
        <v>11</v>
      </c>
      <c r="G17" s="98">
        <v>3</v>
      </c>
      <c r="H17" s="29"/>
      <c r="I17" s="30" t="s">
        <v>33</v>
      </c>
      <c r="J17" s="31"/>
      <c r="K17" s="29"/>
      <c r="L17" s="30" t="s">
        <v>33</v>
      </c>
      <c r="M17" s="31"/>
      <c r="N17" s="29"/>
      <c r="O17" s="30" t="s">
        <v>33</v>
      </c>
      <c r="P17" s="31"/>
      <c r="Q17" s="29"/>
      <c r="R17" s="30" t="s">
        <v>33</v>
      </c>
      <c r="S17" s="31"/>
      <c r="T17" s="29"/>
      <c r="U17" s="30" t="s">
        <v>33</v>
      </c>
      <c r="V17" s="32"/>
      <c r="W17" s="33"/>
      <c r="X17" s="33"/>
      <c r="Y17" s="33"/>
      <c r="Z17" s="33"/>
      <c r="AA17" s="34"/>
      <c r="AB17" s="35"/>
      <c r="AC17" s="36"/>
      <c r="AD17" s="36"/>
      <c r="AE17" s="36"/>
      <c r="AF17" s="37"/>
      <c r="AG17" s="40"/>
      <c r="AH17" s="39"/>
      <c r="AI17" s="10"/>
    </row>
    <row r="18" spans="1:35" ht="24.95" customHeight="1" x14ac:dyDescent="0.2">
      <c r="A18" s="18">
        <v>11</v>
      </c>
      <c r="B18" s="19"/>
      <c r="C18" s="114">
        <v>12</v>
      </c>
      <c r="D18" s="114">
        <v>6</v>
      </c>
      <c r="E18" s="114">
        <v>2</v>
      </c>
      <c r="F18" s="114">
        <v>10</v>
      </c>
      <c r="G18" s="98">
        <v>2</v>
      </c>
      <c r="H18" s="29"/>
      <c r="I18" s="30" t="s">
        <v>33</v>
      </c>
      <c r="J18" s="31"/>
      <c r="K18" s="29"/>
      <c r="L18" s="30" t="s">
        <v>33</v>
      </c>
      <c r="M18" s="31"/>
      <c r="N18" s="29"/>
      <c r="O18" s="30" t="s">
        <v>33</v>
      </c>
      <c r="P18" s="31"/>
      <c r="Q18" s="29"/>
      <c r="R18" s="30" t="s">
        <v>33</v>
      </c>
      <c r="S18" s="31"/>
      <c r="T18" s="29"/>
      <c r="U18" s="30" t="s">
        <v>33</v>
      </c>
      <c r="V18" s="32"/>
      <c r="W18" s="33"/>
      <c r="X18" s="33"/>
      <c r="Y18" s="33"/>
      <c r="Z18" s="33"/>
      <c r="AA18" s="34"/>
      <c r="AB18" s="35"/>
      <c r="AC18" s="36"/>
      <c r="AD18" s="36"/>
      <c r="AE18" s="36"/>
      <c r="AF18" s="37"/>
      <c r="AG18" s="40"/>
      <c r="AH18" s="39"/>
      <c r="AI18" s="10"/>
    </row>
    <row r="19" spans="1:35" ht="24.95" customHeight="1" x14ac:dyDescent="0.2">
      <c r="A19" s="18">
        <v>12</v>
      </c>
      <c r="B19" s="17"/>
      <c r="C19" s="114">
        <v>11</v>
      </c>
      <c r="D19" s="114">
        <v>3</v>
      </c>
      <c r="E19" s="114">
        <v>7</v>
      </c>
      <c r="F19" s="114">
        <v>9</v>
      </c>
      <c r="G19" s="98">
        <v>1</v>
      </c>
      <c r="H19" s="29"/>
      <c r="I19" s="30" t="s">
        <v>33</v>
      </c>
      <c r="J19" s="31"/>
      <c r="K19" s="29"/>
      <c r="L19" s="30" t="s">
        <v>33</v>
      </c>
      <c r="M19" s="31"/>
      <c r="N19" s="29"/>
      <c r="O19" s="30" t="s">
        <v>33</v>
      </c>
      <c r="P19" s="31"/>
      <c r="Q19" s="29"/>
      <c r="R19" s="30" t="s">
        <v>33</v>
      </c>
      <c r="S19" s="31"/>
      <c r="T19" s="29"/>
      <c r="U19" s="30" t="s">
        <v>33</v>
      </c>
      <c r="V19" s="32"/>
      <c r="W19" s="33"/>
      <c r="X19" s="33"/>
      <c r="Y19" s="33"/>
      <c r="Z19" s="33"/>
      <c r="AA19" s="34"/>
      <c r="AB19" s="35"/>
      <c r="AC19" s="36"/>
      <c r="AD19" s="36"/>
      <c r="AE19" s="36"/>
      <c r="AF19" s="37"/>
      <c r="AG19" s="40"/>
      <c r="AH19" s="39"/>
      <c r="AI19" s="10"/>
    </row>
    <row r="21" spans="1:35" x14ac:dyDescent="0.2">
      <c r="C21" s="1">
        <f t="shared" ref="C21:G21" si="0">SUM(C8:C20)</f>
        <v>78</v>
      </c>
      <c r="D21" s="1">
        <f t="shared" si="0"/>
        <v>78</v>
      </c>
      <c r="E21" s="1">
        <f t="shared" si="0"/>
        <v>78</v>
      </c>
      <c r="F21" s="1">
        <f t="shared" si="0"/>
        <v>78</v>
      </c>
      <c r="G21" s="1">
        <f t="shared" si="0"/>
        <v>78</v>
      </c>
    </row>
  </sheetData>
  <protectedRanges>
    <protectedRange password="E9FC" sqref="W1:AH6 W20:AH65507" name="berekeningen" securityDescriptor="O:WDG:WDD:(A;;CC;;;S-1-5-21-1497286466-2735331895-2234620177-1006)"/>
    <protectedRange password="E9FC" sqref="W8:AH19" name="berekeningen_1_1" securityDescriptor="O:WDG:WDD:(A;;CC;;;S-1-5-21-1497286466-2735331895-2234620177-1006)"/>
    <protectedRange password="E9FC" sqref="W7:AH7" name="berekeningen_2" securityDescriptor="O:WDG:WDD:(A;;CC;;;S-1-5-21-1497286466-2735331895-2234620177-1006)"/>
  </protectedRanges>
  <mergeCells count="5">
    <mergeCell ref="H7:J7"/>
    <mergeCell ref="K7:M7"/>
    <mergeCell ref="N7:P7"/>
    <mergeCell ref="Q7:S7"/>
    <mergeCell ref="T7:V7"/>
  </mergeCells>
  <phoneticPr fontId="0" type="noConversion"/>
  <conditionalFormatting sqref="A8:A19">
    <cfRule type="cellIs" dxfId="0" priority="1" stopIfTrue="1" operator="notEqual">
      <formula>#REF!</formula>
    </cfRule>
  </conditionalFormatting>
  <printOptions horizontalCentered="1"/>
  <pageMargins left="0.19685039370078741" right="0.19685039370078741" top="0.19685039370078741" bottom="0.19685039370078741" header="0.31496062992125984" footer="0.19685039370078741"/>
  <pageSetup paperSize="9" fitToHeight="4" orientation="landscape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Lotingsschema</vt:lpstr>
      <vt:lpstr>Computer</vt:lpstr>
      <vt:lpstr>Handmatig</vt:lpstr>
      <vt:lpstr>Computer!Afdrukbereik</vt:lpstr>
      <vt:lpstr>Handmatig!Afdrukbereik</vt:lpstr>
      <vt:lpstr>Handmatig!Afdruktitels</vt:lpstr>
    </vt:vector>
  </TitlesOfParts>
  <Company>van Waaij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 Vuurpijl</dc:creator>
  <cp:lastModifiedBy>Jacques Vuurpijl</cp:lastModifiedBy>
  <cp:lastPrinted>2008-08-25T19:32:34Z</cp:lastPrinted>
  <dcterms:created xsi:type="dcterms:W3CDTF">2002-03-29T16:55:05Z</dcterms:created>
  <dcterms:modified xsi:type="dcterms:W3CDTF">2015-12-02T12:20:30Z</dcterms:modified>
</cp:coreProperties>
</file>